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ekan Yardımcılığı\Müfredatlar dersler\"/>
    </mc:Choice>
  </mc:AlternateContent>
  <xr:revisionPtr revIDLastSave="0" documentId="13_ncr:1_{F1E480F7-96BD-4CCF-9734-A058AACEC205}" xr6:coauthVersionLast="47" xr6:coauthVersionMax="47" xr10:uidLastSave="{00000000-0000-0000-0000-000000000000}"/>
  <bookViews>
    <workbookView xWindow="-120" yWindow="-120" windowWidth="29040" windowHeight="15840" tabRatio="500" xr2:uid="{00000000-000D-0000-FFFF-FFFF00000000}"/>
  </bookViews>
  <sheets>
    <sheet name="1.Kurul_2026" sheetId="1" r:id="rId1"/>
    <sheet name="2.Kurul_2026" sheetId="2" r:id="rId2"/>
    <sheet name="3.Kurul_2026" sheetId="3" r:id="rId3"/>
    <sheet name="4.Kurul_2026" sheetId="4" r:id="rId4"/>
  </sheets>
  <definedNames>
    <definedName name="_xlnm._FilterDatabase" localSheetId="0" hidden="1">'1.Kurul_2026'!$A$26:$F$434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8" i="4" l="1"/>
  <c r="B17" i="4"/>
  <c r="B16" i="4"/>
  <c r="B15" i="4"/>
  <c r="B14" i="4"/>
  <c r="B13" i="4"/>
  <c r="B12" i="4"/>
  <c r="B11" i="4"/>
  <c r="B10" i="4"/>
  <c r="B9" i="4"/>
  <c r="B8" i="4"/>
  <c r="B7" i="4"/>
  <c r="B6" i="4"/>
  <c r="B5" i="4"/>
  <c r="B21" i="4" s="1"/>
  <c r="B4" i="4"/>
  <c r="B18" i="3"/>
  <c r="B17" i="3"/>
  <c r="B16" i="3"/>
  <c r="B15" i="3"/>
  <c r="B14" i="3"/>
  <c r="B13" i="3"/>
  <c r="B12" i="3"/>
  <c r="B11" i="3"/>
  <c r="B10" i="3"/>
  <c r="B9" i="3"/>
  <c r="B8" i="3"/>
  <c r="B7" i="3"/>
  <c r="B19" i="3" s="1"/>
  <c r="B6" i="3"/>
  <c r="B5" i="3"/>
  <c r="B4" i="3"/>
  <c r="B21" i="2"/>
  <c r="B18" i="2"/>
  <c r="B17" i="2"/>
  <c r="B16" i="2"/>
  <c r="B15" i="2"/>
  <c r="B14" i="2"/>
  <c r="B13" i="2"/>
  <c r="B12" i="2"/>
  <c r="B11" i="2"/>
  <c r="B10" i="2"/>
  <c r="B9" i="2"/>
  <c r="B8" i="2"/>
  <c r="B7" i="2"/>
  <c r="B6" i="2"/>
  <c r="B5" i="2"/>
  <c r="B4" i="2"/>
  <c r="B16" i="1"/>
  <c r="B15" i="1"/>
  <c r="B14" i="1"/>
  <c r="B13" i="1"/>
  <c r="B12" i="1"/>
  <c r="B11" i="1"/>
  <c r="B10" i="1"/>
  <c r="B9" i="1"/>
  <c r="B8" i="1"/>
  <c r="B7" i="1"/>
  <c r="B6" i="1"/>
  <c r="B5" i="1"/>
  <c r="B17" i="1" s="1"/>
  <c r="B4" i="1"/>
  <c r="F15" i="3" l="1"/>
  <c r="F13" i="1"/>
  <c r="B20" i="3"/>
  <c r="B19" i="1"/>
  <c r="C19" i="1" s="1"/>
  <c r="K5" i="1"/>
  <c r="B18" i="1"/>
  <c r="B19" i="4"/>
  <c r="C21" i="4" s="1"/>
  <c r="B19" i="2"/>
  <c r="C21" i="2" s="1"/>
  <c r="B20" i="4"/>
  <c r="B20" i="2"/>
  <c r="F9" i="3"/>
  <c r="F13" i="3"/>
  <c r="F17" i="3"/>
  <c r="B21" i="3"/>
  <c r="F4" i="4"/>
  <c r="K5" i="4" l="1"/>
  <c r="K15" i="4"/>
  <c r="K18" i="4"/>
  <c r="K7" i="4"/>
  <c r="K12" i="4"/>
  <c r="K10" i="4"/>
  <c r="K9" i="2"/>
  <c r="K11" i="2"/>
  <c r="K7" i="2"/>
  <c r="K18" i="2"/>
  <c r="K13" i="2"/>
  <c r="K5" i="2"/>
  <c r="G13" i="3"/>
  <c r="C20" i="4"/>
  <c r="F16" i="4"/>
  <c r="F8" i="4"/>
  <c r="F14" i="4"/>
  <c r="F6" i="4"/>
  <c r="G9" i="3"/>
  <c r="F13" i="4"/>
  <c r="C18" i="1"/>
  <c r="F16" i="1"/>
  <c r="F14" i="1"/>
  <c r="F12" i="1"/>
  <c r="F10" i="1"/>
  <c r="F8" i="1"/>
  <c r="F6" i="1"/>
  <c r="F4" i="1"/>
  <c r="K7" i="1"/>
  <c r="G4" i="4"/>
  <c r="H4" i="4"/>
  <c r="L5" i="1"/>
  <c r="M5" i="1"/>
  <c r="G13" i="1"/>
  <c r="H13" i="1"/>
  <c r="C20" i="2"/>
  <c r="F8" i="2"/>
  <c r="F10" i="2"/>
  <c r="F6" i="2"/>
  <c r="F16" i="2"/>
  <c r="F14" i="2"/>
  <c r="F12" i="2"/>
  <c r="F4" i="2"/>
  <c r="C21" i="3"/>
  <c r="K16" i="3"/>
  <c r="K18" i="3"/>
  <c r="K14" i="3"/>
  <c r="F9" i="4"/>
  <c r="F9" i="1"/>
  <c r="C20" i="3"/>
  <c r="F12" i="3"/>
  <c r="F8" i="3"/>
  <c r="F10" i="3"/>
  <c r="F6" i="3"/>
  <c r="K11" i="1"/>
  <c r="F17" i="2"/>
  <c r="F11" i="4"/>
  <c r="G15" i="3"/>
  <c r="H15" i="3" s="1"/>
  <c r="G17" i="3"/>
  <c r="K5" i="3"/>
  <c r="F17" i="4"/>
  <c r="F15" i="2"/>
  <c r="F15" i="1"/>
  <c r="K7" i="3"/>
  <c r="F4" i="3"/>
  <c r="K11" i="3"/>
  <c r="G4" i="3" l="1"/>
  <c r="H4" i="3" s="1"/>
  <c r="H15" i="2"/>
  <c r="G15" i="2"/>
  <c r="M5" i="3"/>
  <c r="L5" i="3"/>
  <c r="H17" i="2"/>
  <c r="G17" i="2"/>
  <c r="H10" i="3"/>
  <c r="G10" i="3"/>
  <c r="M18" i="3"/>
  <c r="L18" i="3"/>
  <c r="H12" i="2"/>
  <c r="G12" i="2"/>
  <c r="H10" i="2"/>
  <c r="G10" i="2"/>
  <c r="H6" i="1"/>
  <c r="I13" i="1" s="1"/>
  <c r="C13" i="1" s="1"/>
  <c r="G6" i="1"/>
  <c r="H14" i="1"/>
  <c r="G14" i="1"/>
  <c r="H14" i="4"/>
  <c r="G14" i="4"/>
  <c r="H13" i="3"/>
  <c r="M7" i="2"/>
  <c r="L7" i="2"/>
  <c r="L10" i="4"/>
  <c r="M10" i="4"/>
  <c r="L15" i="4"/>
  <c r="M15" i="4" s="1"/>
  <c r="G15" i="1"/>
  <c r="H15" i="1"/>
  <c r="H6" i="3"/>
  <c r="G6" i="3"/>
  <c r="H9" i="4"/>
  <c r="G9" i="4"/>
  <c r="H4" i="2"/>
  <c r="G4" i="2"/>
  <c r="H4" i="1"/>
  <c r="G4" i="1"/>
  <c r="G6" i="4"/>
  <c r="H6" i="4" s="1"/>
  <c r="L18" i="2"/>
  <c r="M18" i="4"/>
  <c r="L18" i="4"/>
  <c r="G17" i="4"/>
  <c r="L11" i="1"/>
  <c r="M11" i="1"/>
  <c r="H8" i="3"/>
  <c r="G8" i="3"/>
  <c r="G9" i="1"/>
  <c r="H9" i="1"/>
  <c r="M16" i="3"/>
  <c r="L16" i="3"/>
  <c r="G14" i="2"/>
  <c r="H14" i="2" s="1"/>
  <c r="I14" i="2" s="1"/>
  <c r="H8" i="2"/>
  <c r="G8" i="2"/>
  <c r="L7" i="1"/>
  <c r="H8" i="1"/>
  <c r="G8" i="1"/>
  <c r="H16" i="1"/>
  <c r="G16" i="1"/>
  <c r="G8" i="4"/>
  <c r="H8" i="4"/>
  <c r="M5" i="2"/>
  <c r="L5" i="2"/>
  <c r="M11" i="2"/>
  <c r="L11" i="2"/>
  <c r="L12" i="4"/>
  <c r="M12" i="4" s="1"/>
  <c r="M5" i="4"/>
  <c r="L5" i="4"/>
  <c r="M11" i="3"/>
  <c r="L11" i="3"/>
  <c r="L14" i="3"/>
  <c r="M14" i="3" s="1"/>
  <c r="N14" i="3" s="1"/>
  <c r="H6" i="2"/>
  <c r="G6" i="2"/>
  <c r="H12" i="1"/>
  <c r="G12" i="1"/>
  <c r="G13" i="4"/>
  <c r="H13" i="4" s="1"/>
  <c r="M7" i="3"/>
  <c r="L7" i="3"/>
  <c r="G11" i="4"/>
  <c r="H17" i="3"/>
  <c r="H12" i="3"/>
  <c r="G12" i="3"/>
  <c r="H16" i="2"/>
  <c r="G16" i="2"/>
  <c r="H10" i="1"/>
  <c r="I10" i="1" s="1"/>
  <c r="G10" i="1"/>
  <c r="H9" i="3"/>
  <c r="H16" i="4"/>
  <c r="G16" i="4"/>
  <c r="L13" i="2"/>
  <c r="M9" i="2"/>
  <c r="L9" i="2"/>
  <c r="L7" i="4"/>
  <c r="M7" i="4" s="1"/>
  <c r="N7" i="4" s="1"/>
  <c r="I4" i="3" l="1"/>
  <c r="I15" i="3"/>
  <c r="C15" i="3" s="1"/>
  <c r="N15" i="4"/>
  <c r="N12" i="4"/>
  <c r="N5" i="4"/>
  <c r="I16" i="1"/>
  <c r="I9" i="1"/>
  <c r="I15" i="1"/>
  <c r="C15" i="1" s="1"/>
  <c r="I13" i="3"/>
  <c r="C13" i="3" s="1"/>
  <c r="I12" i="2"/>
  <c r="I15" i="2"/>
  <c r="M13" i="2"/>
  <c r="I17" i="3"/>
  <c r="C17" i="3" s="1"/>
  <c r="D5" i="2"/>
  <c r="C9" i="1"/>
  <c r="H17" i="4"/>
  <c r="M18" i="2"/>
  <c r="N18" i="2" s="1"/>
  <c r="D18" i="2" s="1"/>
  <c r="C4" i="2"/>
  <c r="C17" i="2"/>
  <c r="D7" i="4"/>
  <c r="I16" i="2"/>
  <c r="I8" i="4"/>
  <c r="C8" i="4" s="1"/>
  <c r="I9" i="4"/>
  <c r="N10" i="4"/>
  <c r="D10" i="4" s="1"/>
  <c r="I6" i="1"/>
  <c r="I10" i="3"/>
  <c r="I9" i="3"/>
  <c r="C9" i="3" s="1"/>
  <c r="N11" i="3"/>
  <c r="D11" i="3" s="1"/>
  <c r="D12" i="4"/>
  <c r="N5" i="2"/>
  <c r="I8" i="1"/>
  <c r="C8" i="1" s="1"/>
  <c r="C8" i="2"/>
  <c r="D18" i="4"/>
  <c r="I4" i="2"/>
  <c r="I6" i="3"/>
  <c r="C6" i="3" s="1"/>
  <c r="D7" i="2"/>
  <c r="I14" i="1"/>
  <c r="C14" i="1" s="1"/>
  <c r="I10" i="2"/>
  <c r="C10" i="2" s="1"/>
  <c r="N18" i="3"/>
  <c r="D18" i="3" s="1"/>
  <c r="I17" i="2"/>
  <c r="N5" i="3"/>
  <c r="D5" i="3" s="1"/>
  <c r="C4" i="3"/>
  <c r="C11" i="4"/>
  <c r="D14" i="3"/>
  <c r="N11" i="2"/>
  <c r="C14" i="2"/>
  <c r="N9" i="2"/>
  <c r="D9" i="2" s="1"/>
  <c r="C10" i="1"/>
  <c r="C16" i="2"/>
  <c r="I12" i="3"/>
  <c r="C12" i="3" s="1"/>
  <c r="H11" i="4"/>
  <c r="I11" i="4" s="1"/>
  <c r="N7" i="3"/>
  <c r="D7" i="3" s="1"/>
  <c r="I12" i="1"/>
  <c r="C12" i="1" s="1"/>
  <c r="I6" i="2"/>
  <c r="C6" i="2" s="1"/>
  <c r="D5" i="4"/>
  <c r="D11" i="2"/>
  <c r="C16" i="1"/>
  <c r="M7" i="1"/>
  <c r="N11" i="1" s="1"/>
  <c r="D11" i="1" s="1"/>
  <c r="I8" i="2"/>
  <c r="N16" i="3"/>
  <c r="D16" i="3" s="1"/>
  <c r="I8" i="3"/>
  <c r="C8" i="3" s="1"/>
  <c r="N18" i="4"/>
  <c r="I4" i="1"/>
  <c r="C4" i="1" s="1"/>
  <c r="C9" i="4"/>
  <c r="D15" i="4"/>
  <c r="N7" i="2"/>
  <c r="C6" i="1"/>
  <c r="C12" i="2"/>
  <c r="C10" i="3"/>
  <c r="C15" i="2"/>
  <c r="D23" i="3" l="1"/>
  <c r="C20" i="1"/>
  <c r="C22" i="2"/>
  <c r="D23" i="4"/>
  <c r="N13" i="2"/>
  <c r="D13" i="2" s="1"/>
  <c r="I4" i="4"/>
  <c r="C4" i="4" s="1"/>
  <c r="I16" i="4"/>
  <c r="C16" i="4" s="1"/>
  <c r="I14" i="4"/>
  <c r="C14" i="4" s="1"/>
  <c r="I6" i="4"/>
  <c r="C6" i="4" s="1"/>
  <c r="N7" i="1"/>
  <c r="D7" i="1" s="1"/>
  <c r="N5" i="1"/>
  <c r="D5" i="1" s="1"/>
  <c r="C22" i="3"/>
  <c r="I17" i="4"/>
  <c r="C17" i="4" s="1"/>
  <c r="I13" i="4"/>
  <c r="C13" i="4" s="1"/>
  <c r="D21" i="1" l="1"/>
  <c r="C22" i="4"/>
  <c r="D23" i="2"/>
</calcChain>
</file>

<file path=xl/sharedStrings.xml><?xml version="1.0" encoding="utf-8"?>
<sst xmlns="http://schemas.openxmlformats.org/spreadsheetml/2006/main" count="6726" uniqueCount="2099">
  <si>
    <t>1. KURUL: HÜCRE (8 HAFTA)</t>
  </si>
  <si>
    <t>Dersler</t>
  </si>
  <si>
    <t>Ders Saati</t>
  </si>
  <si>
    <t>Teorik Soru Sayısı</t>
  </si>
  <si>
    <t>Pratik Puan</t>
  </si>
  <si>
    <t>Ham Pay</t>
  </si>
  <si>
    <t>Tam Kısım</t>
  </si>
  <si>
    <t>Kesir</t>
  </si>
  <si>
    <t>Sıra</t>
  </si>
  <si>
    <t>Ham Pay(P)</t>
  </si>
  <si>
    <t>Tam Kısım(P)</t>
  </si>
  <si>
    <t>Kesir(P)</t>
  </si>
  <si>
    <t>Sıra(P)</t>
  </si>
  <si>
    <t>Tıbbi Biyoloji</t>
  </si>
  <si>
    <t>Tıbbi Biyoloji Laboratuvar</t>
  </si>
  <si>
    <t>Tıbbi Biyokimya</t>
  </si>
  <si>
    <t>Tıbbi Biyokimya Laboratuvar</t>
  </si>
  <si>
    <t>Biyofizik</t>
  </si>
  <si>
    <t>Biyoistatistik</t>
  </si>
  <si>
    <t>Klinik Beceriler</t>
  </si>
  <si>
    <t>Klinik Beceriler Uygulama</t>
  </si>
  <si>
    <t>Halk Sağlığı</t>
  </si>
  <si>
    <t>TEBAD</t>
  </si>
  <si>
    <t>Tıp Tarihi ve Etik</t>
  </si>
  <si>
    <t>Davranış Bilimleri</t>
  </si>
  <si>
    <t>Davranış Bilimleri (Çocuk-Ergen Ruh Sağlığı)</t>
  </si>
  <si>
    <t>TOPLAM</t>
  </si>
  <si>
    <t>Teorik ders saati toplamı</t>
  </si>
  <si>
    <t>Pratik ders saati toplamı</t>
  </si>
  <si>
    <t>KONTROL: Teorik Soru Toplamı</t>
  </si>
  <si>
    <t>KONTROL: Pratik Puan Toplamı</t>
  </si>
  <si>
    <t>KURUL AMAÇ ve HEDEFLERİ:</t>
  </si>
  <si>
    <t>Bu ders kurulu sonunda Dönem 1 öğrencileri;
-Hücre yapısını, bölümlerini, çeşitlerini ve işlevlerini,
-Organik moleküllerin ve makromoleküllerin (lipid, protein ve karbohidrat) yapısı ve işlevlerini,
-İyi hekimlik uygulamaları, etik ve profesyonel değerler, temel iletişim becerilerini,
-Tıp tarihi ile ilgili bilgi edinmek, hekimlik ilkelerini,
-Davranış bilimleri ilgili ile ilgili temel kavramları, normal insan psikolojisi ile insanın ruhsal gelişimini,
-Sağlık hizmetleri ile ilgili temel kavramları, sosyal bilimler ile tıp arasındaki yakınlığı ve bağlantıları öğrenmiş olacaklar gerek kendilerini gerekse hastalarını ve iletişim kurdukları diğer insanları daha iyi anlamak ve tahlil edebilmek açılarından bilgi ve beceri sahibi olacaklardır.</t>
  </si>
  <si>
    <t>Saat</t>
  </si>
  <si>
    <t>Ders Kodu</t>
  </si>
  <si>
    <t>Ders Adı</t>
  </si>
  <si>
    <t>Konu/Başlık</t>
  </si>
  <si>
    <t>Öğretim Üyesi</t>
  </si>
  <si>
    <t>Öğrenim Hedefi</t>
  </si>
  <si>
    <t>1. HAFTA</t>
  </si>
  <si>
    <t>21 Eylül Pazartesi</t>
  </si>
  <si>
    <t>08:50-09:30</t>
  </si>
  <si>
    <t xml:space="preserve">KMÜ TIP FAKÜLTESİ 
AÇILIŞ TÖRENİ
</t>
  </si>
  <si>
    <t>09:40-10:20</t>
  </si>
  <si>
    <t>10:30-11:10</t>
  </si>
  <si>
    <t>11:20-12:00</t>
  </si>
  <si>
    <t>Öğle Tatili</t>
  </si>
  <si>
    <t>13:30-14:10</t>
  </si>
  <si>
    <t xml:space="preserve">KAMPÜS TANITIMI ve UYUM PROGRAMI </t>
  </si>
  <si>
    <t>Psikososyal gelişimi bebeklikten ergenlik dönemine kadar öğrenmek</t>
  </si>
  <si>
    <t>14:20-15:00</t>
  </si>
  <si>
    <t>15:10-15.50</t>
  </si>
  <si>
    <t>Psikososyal gelişimi ergenlik dönemlinden yetişkinlik dönemine kadar öğrenmek</t>
  </si>
  <si>
    <t>16:00-16.40</t>
  </si>
  <si>
    <t>22 Eylül Salı</t>
  </si>
  <si>
    <t>11TDD</t>
  </si>
  <si>
    <t>TÜRK DİLİ</t>
  </si>
  <si>
    <t>11ÇRHS001</t>
  </si>
  <si>
    <t>Psikososyal Gelişim (Çocukluk)</t>
  </si>
  <si>
    <t>Dr.Öğr.Üyesi Ayşe Irmak Taşdemir</t>
  </si>
  <si>
    <t>11TBY01</t>
  </si>
  <si>
    <t>Tıbbi Biyolojiye Giriş-Hücre Bilimi ve Hücre İnceleme Metotları</t>
  </si>
  <si>
    <t>Dr. Öğr. Üyesi Hale KÖKSOY</t>
  </si>
  <si>
    <t>Tıbbi Biyoloji alanındaki hücrenin yapısını, farklı hücre çeşitlerini ve hücre ile ilgili geçmişten günümüze tüm gelişimleri bilir.</t>
  </si>
  <si>
    <t>11TBY02</t>
  </si>
  <si>
    <t>Serbest Çalışma</t>
  </si>
  <si>
    <t>23 Eylül Çarşamba</t>
  </si>
  <si>
    <t>11ING</t>
  </si>
  <si>
    <t>İNGİLİZCE</t>
  </si>
  <si>
    <t>11TBK01</t>
  </si>
  <si>
    <t>Biyokimya giriş</t>
  </si>
  <si>
    <t>Dr. Öğr. Üyesi Volkan ECESOY</t>
  </si>
  <si>
    <t>Biyokimyanın tarihini ve gelişimini öğrenir. Biyokimya dersinin ilgi alanlarını tanır. Biyokimyanın ilgilendiği lipid, karbonhidrat protein ve vitamin ve minerallere dair genel bilgi sahibi olur.</t>
  </si>
  <si>
    <t>11TBK02</t>
  </si>
  <si>
    <t>11TBY06</t>
  </si>
  <si>
    <t>Hücre Membranının Yapısı</t>
  </si>
  <si>
    <t>Hücre membranının önemini ve dinamik yapısını tamamen kavrar.</t>
  </si>
  <si>
    <t>11TBY07</t>
  </si>
  <si>
    <t>11TKB01</t>
  </si>
  <si>
    <t>KLİNİK  BECERİLER</t>
  </si>
  <si>
    <t>İyi hekimlik uygulamalarına Giriş</t>
  </si>
  <si>
    <t>Doç.Dr.Dilek Atik</t>
  </si>
  <si>
    <t>İyi hekimlik uygulamalarını tanımlarını kavrar.</t>
  </si>
  <si>
    <t>11TBY05</t>
  </si>
  <si>
    <t>Prokaryotik ve Ökaryotik hücreler</t>
  </si>
  <si>
    <t>Prokaryotik ve Ökaryotik hücreler arasındaki yapısal ve işlevsel farkları ayırt eder.</t>
  </si>
  <si>
    <t>24 Eylül Perşembe</t>
  </si>
  <si>
    <t>11AIT</t>
  </si>
  <si>
    <t>ATATÜRK İLKELERİ VE İNKILAP TARİHİ</t>
  </si>
  <si>
    <t>11IBD</t>
  </si>
  <si>
    <t>Seçmeli Ders 1 -İletişim Becerileri</t>
  </si>
  <si>
    <t>Prof.Dr. Dursun ODABAŞ</t>
  </si>
  <si>
    <t>14:00 Yabancı Dil Muafiyet Sınavı</t>
  </si>
  <si>
    <t>11TIN</t>
  </si>
  <si>
    <t>Seçmeli Ders 2 -Tıbbi İngilizce</t>
  </si>
  <si>
    <t>Prof. Dr. Figen TAŞER</t>
  </si>
  <si>
    <t>25 Eylül Cuma</t>
  </si>
  <si>
    <t>11TBK05</t>
  </si>
  <si>
    <t>Su, Asit, Baz</t>
  </si>
  <si>
    <t>Suyun moleküler yapısı, sudaki bağ türleri, asit ve baz kavramlarını öğrenir. pH hesaplamalarını yapabilir.</t>
  </si>
  <si>
    <t>11TBK06</t>
  </si>
  <si>
    <t>11BYF01</t>
  </si>
  <si>
    <t>Biyofiziğin konusu, biyolojik olaylarla ilişkisi</t>
  </si>
  <si>
    <t>Prof. Dr. A. Cihangir UĞUZ</t>
  </si>
  <si>
    <t>Temel Fizik Yasalarının Biyolojik Olaylarla İlişkisini Açıklar</t>
  </si>
  <si>
    <t>11BYF02</t>
  </si>
  <si>
    <t>Uluslararası ölçme ve birim sistemleri</t>
  </si>
  <si>
    <t>Biyofiziksel İlkelerde Kullanılan Ölçme ve Birim Sistemlerini Tanımlar</t>
  </si>
  <si>
    <t>11TBY03</t>
  </si>
  <si>
    <t>Hücrenin Genel Özellikleri</t>
  </si>
  <si>
    <t>Dr. Öğr. Üyesi Serkan KÜÇÇÜKTÜRK</t>
  </si>
  <si>
    <t>Prokaryot ve ökaryot hücre farklarını, Hücre zarı ve bileşenlerini, Sitoplazma ve genel özelliklerini, organellerin genel özelliklerini, çekirdek zarı, özellikleri ve ER bağlantısını öğrenir.</t>
  </si>
  <si>
    <t>11TBY04</t>
  </si>
  <si>
    <t>11TBK03</t>
  </si>
  <si>
    <t>Konsantrasyon Kavramları</t>
  </si>
  <si>
    <t xml:space="preserve">Kimyasal konsantrasyon kavramlarına dair genel bir nosyon kazanır. Molar, normal ve molal konsantrasyon birimlerine göre çözelti hazırlamayı öğrenir. </t>
  </si>
  <si>
    <t>11TBK04</t>
  </si>
  <si>
    <t>2. HAFTA</t>
  </si>
  <si>
    <t>28 Eylül Pazartesi</t>
  </si>
  <si>
    <t>11BYF03</t>
  </si>
  <si>
    <t>Sıcaklık ve ısı, sıcaklık ölçme yöntemleri</t>
  </si>
  <si>
    <t>Isı ve Sıcaklık Kavramlarını Tanımlar, Isı ve Sıcaklık Ölçümlerinin Nasıl Yapıldığını Açıklar</t>
  </si>
  <si>
    <t>11BYF04</t>
  </si>
  <si>
    <t>Biyolojik sistemlerde ısı alışveriş yolları</t>
  </si>
  <si>
    <t>Isı Kavramının Biyolojik Sistemlerdeki Önemini ve Isı transfer Yollarını Tanımlar</t>
  </si>
  <si>
    <t>11BIS01</t>
  </si>
  <si>
    <t>Biyoistatistiğe Giriş</t>
  </si>
  <si>
    <t>Dr. Öğr. Üyesi Usame Ömer Osmanoğlu</t>
  </si>
  <si>
    <t xml:space="preserve">Sağlık alanına özel problemlerin çözümünde kullanılacak olan bilimsel yöntemlerden biri olan istatistiksel yöntemleri kullanır. İstatistik ve Biyoistatistik ile ilgili bazı tanımları ve bilgileri bilir. İstatistiklerin nerede ve nasıl kullanılabileceğini bilir. En az maliyetle topluma ait verilerin nasıl toplanabileceğini fark eder. Problemin çözümünün en kısa zamanda ve doğruluk derecesi yüksek olan verilere nasıl ulaşılabileceğini bilir. </t>
  </si>
  <si>
    <t>11BIS02</t>
  </si>
  <si>
    <t>11TBY.L01</t>
  </si>
  <si>
    <t>Tıbbi Biyoloji A ve B Grubu (Ders Amfisi)</t>
  </si>
  <si>
    <t>Mikroskobun Tarihçesi, çeşitleri ve bölümleri, Mikroskopların teknik ve kullanım özellikleri</t>
  </si>
  <si>
    <t>Dr. Öğr. Üyesi Hale KÖKSOY, Dr. Öğr. Üyesi Serkan KÜÇÇÜKTÜRK</t>
  </si>
  <si>
    <t>İlk mikroskoptan günümüze mikroskopları karşılaştırarak türlerini ve görevlerini öğrenir. Mikroskobunun teknik ve kullanım özelliklerini ile ilgili genel bilgilere hakim olur.</t>
  </si>
  <si>
    <t>11TBY.L02</t>
  </si>
  <si>
    <t>29 Eylül Salı</t>
  </si>
  <si>
    <t>11TBY08</t>
  </si>
  <si>
    <t>Hücre Membran Reseptörleri  1</t>
  </si>
  <si>
    <t>Ligand-reseptör ilişkisi, Sinyal molekülleri, Sinyal iletiminde yer alan hücre yüzey reseptörlerini ve kategorilerini ve hücre içi reseptör ve moleküllerini öğrenir.</t>
  </si>
  <si>
    <t>11TBY09</t>
  </si>
  <si>
    <t>11TBY10</t>
  </si>
  <si>
    <t>Hücre Membran Reseptörleri  2</t>
  </si>
  <si>
    <t>11TBY11</t>
  </si>
  <si>
    <t>11BIS03</t>
  </si>
  <si>
    <t>Bilimsel Yöntem ve İstatistiksel Temel Kavramlar, p Değeri ve İstatistiksel Karar</t>
  </si>
  <si>
    <t>Sağlık alanına özel problemlerin çözümünde kullanılacak olan bilimsel yöntemlerde Biyoistatistiğin nerede ve nasıl kullanılabileceğini bilir. Bilimsel yöntem ve Biyoistatistik arasındaki ilişkiyi; bilimsel yöntem aşamalarında Biyoistatistğin önemini bilir. p değeri kavramını bilir. Bilimsel çalışmalarda p değeri ve istatistiksel karar ile ilgili teorik bilgiyi bilir. Kurulan sıfır ve  alternatif hipotezlere göre belirlenen hipotez testlerinin yönünü hesaplar. P değerini bilir; sıfır ve alternatif  hipotezleri p değerine göre yorumlar. p değerinin önemlilik düzeyini belirlemedeki rolünü bilir. Hipotezin  geçerliliğine göre p değerine karar verir.</t>
  </si>
  <si>
    <t>11BIS04</t>
  </si>
  <si>
    <t>30 Eylül Çarşamba</t>
  </si>
  <si>
    <t>11RHS01</t>
  </si>
  <si>
    <t>Davranış bilimleri, insan ilişkileri ve toplum</t>
  </si>
  <si>
    <t>Doç.Dr. Okan İMRE</t>
  </si>
  <si>
    <t>Davranış Bilimleri ve davranışın tanımını öğrenme</t>
  </si>
  <si>
    <t>11RHS02</t>
  </si>
  <si>
    <t>11TBK07</t>
  </si>
  <si>
    <t>Kimyasal bağlar</t>
  </si>
  <si>
    <t>Atom, molekül,bileşik kavramlarını öğrenir. Kimyasal bağ kavramını tanımlayabilir. Kimyasal bağ sınıflamasını yapabilir.</t>
  </si>
  <si>
    <t>11TBK08</t>
  </si>
  <si>
    <t xml:space="preserve">Karbonil Bileşikler </t>
  </si>
  <si>
    <t>11TKB02</t>
  </si>
  <si>
    <t>İletişim-Giriş</t>
  </si>
  <si>
    <t>İletişim tanımını yapabilir.</t>
  </si>
  <si>
    <t>11TKB03</t>
  </si>
  <si>
    <t>İletişim becerileri</t>
  </si>
  <si>
    <t>İletişim becerilerini kavrar.</t>
  </si>
  <si>
    <t>1 Ekim Perşembe</t>
  </si>
  <si>
    <t>11TBY12</t>
  </si>
  <si>
    <t>Hücre Membranını Oluşturan Moleküller</t>
  </si>
  <si>
    <t>Hücre zarı ile ilgili görüşler, Hücre zarında yer alan Lipidler, Karbonhidratlar, Proteinler ve özellikleri, hücre zarının ve  katılan moleküllerin hareketliliğini öğrenir.</t>
  </si>
  <si>
    <t>11TBY13</t>
  </si>
  <si>
    <t>2 Ekim Cuma</t>
  </si>
  <si>
    <t>11TBK09</t>
  </si>
  <si>
    <t>Tamponlar</t>
  </si>
  <si>
    <t>Tampon çözelti kavramını tarifleyebilir. Vücutta tampon çözeltilerin önemini anlatabilir. Farklı tampon çözeltilerini matematiksel olarak hesaplamalarını yaparak, hazırlayabilir.</t>
  </si>
  <si>
    <t>11TBK10</t>
  </si>
  <si>
    <t>11TBY14</t>
  </si>
  <si>
    <t>Hücre Zarında Taşınma I - Küçük Moleküllerin Zardan Geçişi</t>
  </si>
  <si>
    <t>Hücre zarından küçük moleküllerin taşınma prensiplerini ayrıntılı kavrar.</t>
  </si>
  <si>
    <t>11TBY15</t>
  </si>
  <si>
    <t>11TBK11</t>
  </si>
  <si>
    <t xml:space="preserve">Alkanlar, alkenler, alkinler, Alkil Halojenler </t>
  </si>
  <si>
    <t>Dr. Öğr. Üyesi Muammer Özdemir</t>
  </si>
  <si>
    <t>Alkanlar, alkenler, alkinler ve alkil Halojenlerin kimyasal ve fiziksel özelliklerini, insan vücudundaki biyokimyasal tepkimelerde kullanım alanlarını, önemlerini öğrenir</t>
  </si>
  <si>
    <t>11TBK12</t>
  </si>
  <si>
    <t>11BYF05</t>
  </si>
  <si>
    <t>Biyolojik sistemlerde enerji dönüşümleri</t>
  </si>
  <si>
    <t>Enerjinin Biyolojik Sistemlerdeki Dönüşüm İlkelerini Biyofiziksel Olarak Açıklar</t>
  </si>
  <si>
    <t>11BYF06</t>
  </si>
  <si>
    <t>Termodinamiğin temel kavram ve yasaları</t>
  </si>
  <si>
    <t>Termodinamiğin Temel Yasalarını ve Bu Yasaların Biyolojik Sistemlerdeki Önemini Açıklar</t>
  </si>
  <si>
    <t>3. HAFTA</t>
  </si>
  <si>
    <t>5 Ekim Pazartesi</t>
  </si>
  <si>
    <t>11BYF07</t>
  </si>
  <si>
    <t>Gibbs serbest enerjisi</t>
  </si>
  <si>
    <t>Serbest Enerjinin Biyolojik Sistemlerde Kimyasal Reaksiyonun Yönünde, Denge Durumunda ve Yapılacak Olan İşte Önemini Açıklar</t>
  </si>
  <si>
    <t>11BYF08</t>
  </si>
  <si>
    <t>Biyomoleküler sistemlerde enerji aktarımı</t>
  </si>
  <si>
    <t>Biyomoleküler Sistemlerde Enerjinin Transfer İlkerlerini Biyofiziksel Olarak Açıklar</t>
  </si>
  <si>
    <t>11RHS03</t>
  </si>
  <si>
    <t>Zihin Beden İlişkisi</t>
  </si>
  <si>
    <t>Stresin ruh sağlığı üzerindeki etkilerini öğrenmek ve stresle başetmek</t>
  </si>
  <si>
    <t>11RHS04</t>
  </si>
  <si>
    <t>11TBY16</t>
  </si>
  <si>
    <t>Hücre Zarında Taşınma II- Makromolekül ve Partiküllerin Zardan Geçişi</t>
  </si>
  <si>
    <t>Hücre zarından makromolekül ve partiküllerin taşınma prensiplerini ayrıntılı kavrar.</t>
  </si>
  <si>
    <t>11TBY17</t>
  </si>
  <si>
    <t>6 Ekim Salı</t>
  </si>
  <si>
    <t>11BIS05</t>
  </si>
  <si>
    <t>İstatistiksel Grafikler ve Kullanım Alanları</t>
  </si>
  <si>
    <t xml:space="preserve">Değişkenlerin tipine, yapısına ya da özelliklerine göre, belli kuralları göz önüne alarak grafikleri çizer. Grafiklerin çizim  kurallarını bilir. Histogram grafiğinin; çizgi grafiğinin, daire grafiğinin; ilişki grafiğinin hangi değişkenler için ve nasıl çizildiğini bilir. Değişkenlerin tipine, yapısına ya da özelliklerine göre, belli kuralları göz önüne alarak Kutu, Çubuk ve Popülasyon  Pramidi Grafiklerini çizer. Grafiklerin çizim kurallarını; kutu grafiğinin ve çubuk grafiğinin hangi değişkenler için ve nasıl çizildiğini bilir. Popülasyon piramidini çizer ve yorumlar. Grafiksel gösterimlerle, değişkenin dağılım biçimini ve dağılım  aralığını görsel olarak bilir. </t>
  </si>
  <si>
    <t>11BIS06</t>
  </si>
  <si>
    <t>11TTE.01</t>
  </si>
  <si>
    <t>Bilgi ve bilim nedir? Etik-Ahlak-Deontoloji nedir?</t>
  </si>
  <si>
    <t>Prof. Dr. Füsun Sunar</t>
  </si>
  <si>
    <t>11TTE.02</t>
  </si>
  <si>
    <t>Tıbbi etik kavramı, doğuşu, ilkeleri</t>
  </si>
  <si>
    <t>11ÇRHS002</t>
  </si>
  <si>
    <t>Psikososyal Gelişim (Ergenlik)</t>
  </si>
  <si>
    <t>7 Ekim Çarşamba</t>
  </si>
  <si>
    <t>11TEBAD.01</t>
  </si>
  <si>
    <t>Tıp Eğitiminin amacı,tarihi ve gelişimi. (1 Saa)</t>
  </si>
  <si>
    <t>Tıp eğitimi tarihini ve günümüze kadar ki gelişimini bilir ve önemini kavrar.</t>
  </si>
  <si>
    <t>11TEBAD.02</t>
  </si>
  <si>
    <t>Yetişkin eğitimi ( 1 saat)</t>
  </si>
  <si>
    <t>Yetişikin kimdir, yetişkin eğitiminin özellikleri nelerdir bilir.</t>
  </si>
  <si>
    <t>11TBK.L01/11TBY.L03</t>
  </si>
  <si>
    <t>Tıbbi Biyokimya A Grubu / Tıbbi Biyoloji B Grubu</t>
  </si>
  <si>
    <t>Malzeme tanıtımı ve çözelti hazırlama/Işık mikroskobunun özellikleri ve kullanımı</t>
  </si>
  <si>
    <t>Doç. Dr. Rahim Kocabaş, Dr. Öğr. Üyesi Hasan ARICI, Dr. Öğr. Üyesi Volkan  ECESOY, Dr. Öğr. Üyesi F. Pınar Ateş/Dr. Öğr. Üyesi Hale KÖKSOY, Dr. Öğr. Üyesi Serkan KÜÇÇÜKTÜRK</t>
  </si>
  <si>
    <t>Laboratuvar genel kurallarını, güvenli çalışma usullerini, cam malzeme ve diğer ekipmanların isimlerini ve kullanım maksatlarını öğrenir. Farklı çözelti kavramlarına dair hesaplamaları yapıp  bununla ilişkili ekipman ve kimyasalları kullanarak çözelti hazırlar./Işık mikroskobunun özellikleri ve kullanımını ayrıntılı olarak kavrar. Kendi mikroskobunu kullanabilme becerisini öğrenir.</t>
  </si>
  <si>
    <t>11TBK.L02/11TBY.L04</t>
  </si>
  <si>
    <t>Tıbbi Biyokimya B Grubu / Tıbbi Biyoloji A Grubu</t>
  </si>
  <si>
    <t>8 Ekim Perşembe</t>
  </si>
  <si>
    <t>11TBK13</t>
  </si>
  <si>
    <t>Alkoller</t>
  </si>
  <si>
    <t>Alkollerin kimyasal ve fiziksel özelliklerini, insan vücudundaki biyokimyasal tepkimelerde kullanım alanlarını, önemlerini öğrenir.</t>
  </si>
  <si>
    <t>11TBK14</t>
  </si>
  <si>
    <t>Karbonil bileşiklerin kimyasal ve fiziksel özelliklerini, insan vücudundaki biyokimyasal tepkimelerde kullanım alanlarını, önemlerini öğrenir.</t>
  </si>
  <si>
    <t>9 Ekim Cuma</t>
  </si>
  <si>
    <t>11TBY20</t>
  </si>
  <si>
    <t>Golgi Aygıtı ve Veziküler Trafik</t>
  </si>
  <si>
    <t>Golgi Aygıtının önemini, işlevini ve çalışma prensibini ayrıntılı kavrar.</t>
  </si>
  <si>
    <t>11TBY21</t>
  </si>
  <si>
    <t>Lizozom, Peroksizom ve Sentrozom</t>
  </si>
  <si>
    <t>Lizozom, Peroksizom ve Sentrozom organelinin önemini, işlevini ve çalışma prensibini ayrıntılı kavrar.</t>
  </si>
  <si>
    <t>11THS01</t>
  </si>
  <si>
    <t xml:space="preserve">Türkiye’de Sağlık Hizmetlerinin Tarihçesi </t>
  </si>
  <si>
    <t>Dr. Öğretim Üyesi Sona ÇAĞLAR</t>
  </si>
  <si>
    <t>Sitoplazma, hücre organellerin yapı ve fonksiyonlarını öğrenir.</t>
  </si>
  <si>
    <t>11THS02</t>
  </si>
  <si>
    <t>Hekimliğin İlkesel Gelişimi</t>
  </si>
  <si>
    <t>Endoplazmik retikulum ve fonksiyonları, protein sentezindeki rolü, posttranslasyonel modifikasyonlar ve katlanmamış proteinlerin yanıtı hakkında bilgileri öğrenir.</t>
  </si>
  <si>
    <t>11TBK15</t>
  </si>
  <si>
    <t xml:space="preserve">Eterler ve organik kükürt bileşikleri </t>
  </si>
  <si>
    <t>Eterler ve organik kükürt bileşenlerinin kimyasal ve fiziksel özelliklerini, insan vücudundaki biyokimyasal tepkimelerde kullanım alanlarını, önemlerini öğrenir.</t>
  </si>
  <si>
    <t>11TBK16</t>
  </si>
  <si>
    <t xml:space="preserve">Aminler, Amidler ve aromatik bileşikler </t>
  </si>
  <si>
    <t>Amin, amid ve aromatik bileşiklerin kimyasal ve fiziksel özelliklerini, insan vücudundaki biyokimyasal tepkimelerde kullanım alanlarını, önemlerini öğrenir.</t>
  </si>
  <si>
    <t>11TBY18</t>
  </si>
  <si>
    <t>Sitoplazma ve Organeller</t>
  </si>
  <si>
    <t>Türkiye'de sağlığın yıllar içinde geçirdiği aşamaları ve gelişmeleri öğrenir</t>
  </si>
  <si>
    <t>11TBY19</t>
  </si>
  <si>
    <t>Endoplazmik Retikulum ve Ribozom</t>
  </si>
  <si>
    <t>Hekimliğin tanımını, ilkelerini ve temel özelliklerini öğrenir.</t>
  </si>
  <si>
    <t>4. HAFTA</t>
  </si>
  <si>
    <t>12 Ekim Pazartesi</t>
  </si>
  <si>
    <t>11TBY22</t>
  </si>
  <si>
    <t>Mitekondri ve Maternal Kalıtım</t>
  </si>
  <si>
    <t>Mitokondri organelinin ayrıntılı yapısını, enerji işlevini ve DNA yapısını öğrenir</t>
  </si>
  <si>
    <t>11TBY23</t>
  </si>
  <si>
    <t>Mitekondriye Bağlı Gelişen Hastalıklar</t>
  </si>
  <si>
    <t>Mitokondri ve ona bağlı gelişen hastalıklar ile ilgili ayrıntılı ve yeni bilgileri kavrayarak tartışabilir.</t>
  </si>
  <si>
    <t>11TBK17</t>
  </si>
  <si>
    <t>Aminoasit ve proteinlere giriş</t>
  </si>
  <si>
    <t>Dr. Öğr. Üyesi Hasan ARICI</t>
  </si>
  <si>
    <t>Aminoasitlerin genel yapısını çizebilir, aminoasit sınıflamasını yapabilir. Proteinlerin sınıflamasını anlatabilir.</t>
  </si>
  <si>
    <t>11TBK18</t>
  </si>
  <si>
    <t>11TEBAD.03</t>
  </si>
  <si>
    <t>Tıp eğitiminde öğrenme yöntemi (1 saat)</t>
  </si>
  <si>
    <t>Tıp eğitiminde öğrenme yöntemleri nelerdir? Öğrenme startejileri ve stilleri nelerdir bilir.</t>
  </si>
  <si>
    <t>11TEBAD.04</t>
  </si>
  <si>
    <t>Tıp eğitiminde ölçme değerlendirme (1 saat)</t>
  </si>
  <si>
    <t>Ölçme ve değerlendirme nedir, nasıl kullanılır? Tıp eğitimide ölçme ve değerlendirmeyi bilir.</t>
  </si>
  <si>
    <t>11BYF09</t>
  </si>
  <si>
    <t>Elektrostatik, statik elektriğin temel kavramları. Hücre zarındaki elektrik alan ve elektriksel potansiyel; hücre zarının sığası ve polarizasyonu.</t>
  </si>
  <si>
    <t>Elektrostatik İle İlgili Temel Kavramları Tanımlar. Elektrik ve Elektrik Alan Kavramlarını Tanımlar, Biyomoleküler Sistemlerde Elektriğin Etkilerini Temel Seviyede Açıklar</t>
  </si>
  <si>
    <t>11BYF10</t>
  </si>
  <si>
    <t>13 Ekim Salı</t>
  </si>
  <si>
    <t>11TBY.L05/11TBK.L03</t>
  </si>
  <si>
    <t>Tıbbi Biyoloji  A grubu/Tıbbi Biyokimya B grubu</t>
  </si>
  <si>
    <t>Hücre ve görüntülenmesi/Asit baz ve tampon</t>
  </si>
  <si>
    <t>Dr. Öğr. Üyesi Hale KÖKSOY, Dr. Öğr. Üyesi  Serkan KÜÇÇÜKTÜRK/Doç. Dr. Rahim Kocabaş, Dr. Öğr. Üyesi Hasan ARICI, Dr. Öğr. Üyesi Volkan  ECESOY, Dr. Öğr. Üyesi F. Pınar Ateş</t>
  </si>
  <si>
    <t>Hücreleri şekillerine  göre mikroskop altında inceleyerek ayırt edebilir ve çizebilir./Işık mikroskobunun özellikleri ve kullanımını ayrıntılı olarak kavrar. Kendi mikroskobunu kullanabilme becerisini öğrenir./Ph metre kullanmayı, tampon çözelti hazırlamayı, Ph ölçmeyi uygulamalı olarak öğrenir.</t>
  </si>
  <si>
    <t>11TBY.L06/11TBK.L04</t>
  </si>
  <si>
    <t>Tıbbi Biyoloji  B grubu/Tıbbi Biyokimya A grubu</t>
  </si>
  <si>
    <t>11BIS07</t>
  </si>
  <si>
    <t>Paket Programlara Veri Girişi ve Menülerin Tanıtımı</t>
  </si>
  <si>
    <t xml:space="preserve">Birçok alanda olduğu gibi sağlık alanında da yaygın olarak kullanılan istatistiksel veri analizi paketlerinden bazılarını bilir  ve menülerini kullanır. Paket program’da File menüsüne, Edit menüsüne, View seçeneğine, Data menüsüne, Transform  menüsüne, Analyze menüsüne ve Graphs menüsüne ait bütün özellikleri bilir ve kullanım amacına göre hangisini  seçeceğini bilir ve açıklar. Veri ve değişken tanımlama pencerelerinin özelliklerinin bilir ve değişkenlere ait veri girişinin nasıl yapılacağını bilir ve  açıklar. Paket programlarda veri girişini yapar; değişkenlerin isimlerini yazar, değişkenlerin karakter uzunluğunu  belirler, ondalıklı basamak sayısını belirler, kategorik yapıdaki değişkenlere ait etiket oluşturur; eksik yapıdaki veri  setleri ile ilgili işlem yapar; isimsel, sıralı ve oransal yapıdaki değişkenleri bilir ve tanımlar. </t>
  </si>
  <si>
    <t>11BIS08</t>
  </si>
  <si>
    <t>14 Ekim Çarşamba</t>
  </si>
  <si>
    <t>11RHS05</t>
  </si>
  <si>
    <t>Ego ve savunma düzenekleri</t>
  </si>
  <si>
    <t>Psikososyal gelişimi  bebeklikten ergenlik dönemine kadar öğrenmek</t>
  </si>
  <si>
    <t>11RHS06</t>
  </si>
  <si>
    <t>11TBK19</t>
  </si>
  <si>
    <t>Peptid bağı ve proteinlerin yapısı</t>
  </si>
  <si>
    <t>Peptid bağının özelliklerini öğrenir, polipeptid kavramını, proteinlerde bağların düzenlenmesini, primer, sekonder, tersiyer ve quaterner yapıları tarifleyebilir.</t>
  </si>
  <si>
    <t>11TBK20</t>
  </si>
  <si>
    <t>11TKB.L01</t>
  </si>
  <si>
    <t>KLİNİK  BECERİLER A GRUBU</t>
  </si>
  <si>
    <t xml:space="preserve"> Hijyenik el yıkama becerisi (Uygulama)</t>
  </si>
  <si>
    <t>Hijyenik el yıkama becerisi yıkamayı kavrar ve uygular.</t>
  </si>
  <si>
    <t>KLİNİK  BECERİLER B GRUBU</t>
  </si>
  <si>
    <t>15 Ekim Perşembe</t>
  </si>
  <si>
    <t>11TBK21</t>
  </si>
  <si>
    <t>Yapısal proteinler</t>
  </si>
  <si>
    <t>Proteinlerin sınıflama çeşitlerini bilir. Yapısal proteinlerin vücutta görevlerini ve yerleşim yerlerini öğrenir. Kollajen , elastin gibi sık görülen yapısal proteinlere ait özellikleri anlatabilir.</t>
  </si>
  <si>
    <t>11TBK22</t>
  </si>
  <si>
    <t>16 Ekim Cuma</t>
  </si>
  <si>
    <t>11TBY24</t>
  </si>
  <si>
    <t>Hücre İskeleti ve Hücre İskelet Elemanları</t>
  </si>
  <si>
    <t>Hücre iskeletinin görevleri ve elemanlarının genel özelliklerini öğrenir.</t>
  </si>
  <si>
    <t>11TBY25</t>
  </si>
  <si>
    <t>Mikrotübül ve Mikrotübül İlişkili Proteinler</t>
  </si>
  <si>
    <t>Mikrotübül (MT) yapısı, polimerizasyonu ve görevleri, Sentrozom ve sentriollerin yapıları ve görevleri, sitoplazmik MT'nin bulunduğu yapılar ve fonksiyonları, MT ilişkili proteinleri öğrenir.</t>
  </si>
  <si>
    <t>11BIS09</t>
  </si>
  <si>
    <t>Tanımlayıcı İstatistikler</t>
  </si>
  <si>
    <t xml:space="preserve">Serilerde ve frekans tablolarında nicel verilerin dağılım ölçülerini gösterir. Serilerde ve frekans dağılımlarında verilerin  dağılım aralığına ilişkin formülasyonları; verilerin varyansına ilişkin formülasyonları, verilerin standart sapmasına ilişkin  formülasyonları; verilerin standart hatasına ilişkin formülasyonları, verilerin değişim katsayısına ilişkin formülasyonları  bilir ve hesaplar. Serilerde ve frekans tablolarında nicel verilerin merkezi eğilim ölçülerini bulur ve gösterir. Serilerde nicel verilerin  aritmetik, geometrik ve harmonik ortalamalarının formülasyonlarını bilir ve hesaplar. Frekanslarda nicel verilerin  aritmetik ortalamasının formülasyonunu bilir ve hesaplar. Ağırlıklı ortalamanın formülasyonunu bilir ve hesaplar.  Serilerde nicel verilerin medyan, mod, dörttebirlik ve yüzdelik değerlerini hesaplar. Frekanslarda nicel verilerin medyan  ve modun formülasyonunu bilir ve hesaplar. </t>
  </si>
  <si>
    <t>11BIS10</t>
  </si>
  <si>
    <t>11RHS07</t>
  </si>
  <si>
    <t>Ölüm, ölmekte olan birey ve yas</t>
  </si>
  <si>
    <t>Psikososyal olarak gelişimini öğrenmek ergenlik döneminden yaşlılığa kadar öğrenmek</t>
  </si>
  <si>
    <t>11RHS08</t>
  </si>
  <si>
    <t>11TBK23</t>
  </si>
  <si>
    <t xml:space="preserve">Karbonhidratlara Giriş </t>
  </si>
  <si>
    <t>Karbonhidratların yapısında yer alan kimyasal elementleri öğrenir. Karbonhidrat sınıflamasını yapabilir.</t>
  </si>
  <si>
    <t>11TBK24</t>
  </si>
  <si>
    <t>5. HAFTA</t>
  </si>
  <si>
    <t>19 Ekim Pazartesi</t>
  </si>
  <si>
    <t>11TBK25</t>
  </si>
  <si>
    <t xml:space="preserve">Monosakkaritler ve Reaksiyonları </t>
  </si>
  <si>
    <t>Monosakkarit çeşitlerini öğrenir. Monosakkaritlerin yer aldığı önemli reaksiyonları ismen bilir ve reaksiyonun mantığını açıklayabilir.</t>
  </si>
  <si>
    <t>11TBK26</t>
  </si>
  <si>
    <t>11TBY28</t>
  </si>
  <si>
    <t>Hücre Bağlantıları ve Ekstraselüler Matriks ve Adezyon Moleküller</t>
  </si>
  <si>
    <t>Hücrenin bağlantı yapılarını, dinamiğini ve yapısal farklılıkları ayırt ederek hakim olur.</t>
  </si>
  <si>
    <t>11TBY29</t>
  </si>
  <si>
    <t>11TBY26</t>
  </si>
  <si>
    <t>Ara Filamanlar ve Moleküler Motorlar</t>
  </si>
  <si>
    <t>Ara Filamanlar yapısı, çeşitleri ve görevleri, Nüklear laminler yapı ve görevlerini öğrenirler.</t>
  </si>
  <si>
    <t>11TBY27</t>
  </si>
  <si>
    <t>Mikrofilamentler ve Aktin Bağlayıcı Proteinler</t>
  </si>
  <si>
    <t>Mikrofilamentlerin görevleri, yapıları, polimerizasyonu, organizasyonu, yardımcı proteinleri, hücre mebranı ilişkisini öğrenir.</t>
  </si>
  <si>
    <t>20 Ekim Salı</t>
  </si>
  <si>
    <t>11TBY.L07/11TBK.L05</t>
  </si>
  <si>
    <t>Tıbbi Biyoloji B Grubu/Tıbbi Biyokimya A Grubu</t>
  </si>
  <si>
    <t>Özelleşmiş hücreler/Protein Tanıma Deneyleri</t>
  </si>
  <si>
    <t>Hücreleri şekillerine  göre mikroskop altında inceleyerek ayırt edebilir ve çizebilir./Hücreleri şekillerine  göre mikroskop altında inceleyerek ayırt edebilir ve çizebilir./ Protein analiz metodlarını isim ve mantık olarak öğrenir ve uygulama ile deneyleri yapıp yorumlayabilir.</t>
  </si>
  <si>
    <t>11TBY.L08/11TBK.L06</t>
  </si>
  <si>
    <t>Tıbbi Biyoloji A Grubu/Tıbbi Biyokimya B Grubu</t>
  </si>
  <si>
    <t>11TBK27</t>
  </si>
  <si>
    <t>Glikozid bağı, glikozidler ve disakkaritler.</t>
  </si>
  <si>
    <t xml:space="preserve">Glikozid bağının özelliklerini öğrenir. Disakkarit türlerini öğrenir. </t>
  </si>
  <si>
    <t>11TBK28</t>
  </si>
  <si>
    <t>21 Ekim Çarşamba</t>
  </si>
  <si>
    <t>11TKB.L02</t>
  </si>
  <si>
    <t>Steril Eldiven Giyme-Kullanılmış eldiven çıkarma Becerisi (Uygulama)</t>
  </si>
  <si>
    <t>Steril Eldiven Giyme-Kullanılmış eldiven çıkarma uygulamayı kavrar ve uygular.</t>
  </si>
  <si>
    <t>11TKB.L03</t>
  </si>
  <si>
    <t>11TBK29</t>
  </si>
  <si>
    <t>Polisakkaritler ve türev karbonhidratlar</t>
  </si>
  <si>
    <t xml:space="preserve">Nişasta, glikojen ve sellüloz gibi polisakkarit türlerinin yapısal ve fonksiyonel özelliklerini öğrenir. </t>
  </si>
  <si>
    <t>22 Ekim Perşembe</t>
  </si>
  <si>
    <t>11TBK30</t>
  </si>
  <si>
    <t xml:space="preserve">Lipidlere giriş ve yağ asitleri </t>
  </si>
  <si>
    <t>Yağları, yağları oluşturan elementleri öğrenir. Lipid sınıflamasını yapabilir. Farklı lipit gruplarının vücutta dağılımını ve fonksiyonlarını anlatır.</t>
  </si>
  <si>
    <t>11TBK31</t>
  </si>
  <si>
    <t>23 Ekim Cuma</t>
  </si>
  <si>
    <t>11TBY30</t>
  </si>
  <si>
    <t>Matriks ve Bazal Lamina ile İlgili Hastalıklar</t>
  </si>
  <si>
    <t>Matriks  ve  bazal laminaya bağlı gelişen hastalıklar ile ilgili ayrıntılı ve yeni bilgileri kavrayarak tartışabilir.</t>
  </si>
  <si>
    <t>11TBY31</t>
  </si>
  <si>
    <t>11TBK32</t>
  </si>
  <si>
    <t>Triaçilgliseroller, glikolipid ve fosfolipidler</t>
  </si>
  <si>
    <t>Vücutta depo lipidlerinin yapısını bilir. Glikolipidlerin fonksiyonel özelliklerini tarifler, fosfolipidlerin membrandaki fonksiyonlarını anlatabilir.</t>
  </si>
  <si>
    <t>11TBK33</t>
  </si>
  <si>
    <t>11THS03</t>
  </si>
  <si>
    <t>Sağlık, Hastalık Kavramları ve Sağlığın Belirleyicileri</t>
  </si>
  <si>
    <t>Dr.Öğr.Üyesi Osman Ulusal</t>
  </si>
  <si>
    <t xml:space="preserve">Sağlık ve hastalık kavramlarını tanımlar, sağlık ve hastalık kavramları arasındaki farklılıkları açıklar, sağlık üzerine etkili olan faktörleri öğrenir.
</t>
  </si>
  <si>
    <t>11THS04</t>
  </si>
  <si>
    <t>Halk Sağlığına Giriş ve Önemli Kavramları</t>
  </si>
  <si>
    <t>Dr. Öğr. Üyesi Sona ÇAĞLAR</t>
  </si>
  <si>
    <t>Halk sağlığının tanımını, önemli kavramları ve  tarihsel süreçteki gelişimini öğrenir.</t>
  </si>
  <si>
    <t>11RHS09</t>
  </si>
  <si>
    <t>Psikolojik iyilik hali ve stresle baş etme</t>
  </si>
  <si>
    <t>Dr. Öğr. Üyesi Ayşegül KIRKAŞ</t>
  </si>
  <si>
    <t>Zihnin beden üzerindeki etkisi ve bedenin zihin üzerindeki etkisini öğrenmek</t>
  </si>
  <si>
    <t>11RHS10</t>
  </si>
  <si>
    <t>6. HAFTA</t>
  </si>
  <si>
    <t>26 Ekim Pazartesi</t>
  </si>
  <si>
    <t>11TBY32</t>
  </si>
  <si>
    <t>Hücrede Haberleşme ve Sinyal Yolakları 1</t>
  </si>
  <si>
    <t>Hücre haberleşmesinde önemli molekülleri ve yolakları öğrenir.</t>
  </si>
  <si>
    <t>11TBY33</t>
  </si>
  <si>
    <t>11TBK34</t>
  </si>
  <si>
    <t>Sterol, terpen, kolesterol</t>
  </si>
  <si>
    <t>Kolesterolün  yapı ve  fonksiyonel önemini öğrenir.</t>
  </si>
  <si>
    <t>11TBK35</t>
  </si>
  <si>
    <t>11TTE.05</t>
  </si>
  <si>
    <t>Hastalık Kavramı</t>
  </si>
  <si>
    <t>11TTE.06</t>
  </si>
  <si>
    <t>11BYF11</t>
  </si>
  <si>
    <t>Elektrik akımı ve direnç; tanıda ve tedavide önem taşıyan gerilim tipleri. Elektrik akımının biyolojik etkileri ve tıpta uygulama alanları</t>
  </si>
  <si>
    <t>Elektrik İle İlgili Temel Elemanları Tanımlar, Akım Çeşitlerinin Tanı ve Tedavide Kullanıma Göre Sınıflandırır. Elektrik Akımının Biyolojik Sistemler Üzerine Etkilerinin Açıklar, Elektrik Akımının Tıpta Kullanım Alanlarını Tanımlar</t>
  </si>
  <si>
    <t>11BYF12</t>
  </si>
  <si>
    <t>27 Ekim Salı</t>
  </si>
  <si>
    <t>11TBY34</t>
  </si>
  <si>
    <t>Hücrede Haberleşme ve Sinyal Yolakları 2</t>
  </si>
  <si>
    <t>Hücre haberleşmesinin mekanizmasını ve dinamiğini öğrenir.</t>
  </si>
  <si>
    <t>11TBY35</t>
  </si>
  <si>
    <t>11TBY36</t>
  </si>
  <si>
    <t>Nükleusun Yapısı</t>
  </si>
  <si>
    <t>Nükleusta Bulunan Yapılar; Nükleus kılıfı, Nüklear matriks, Nükleolus, Nükleolusta rRNA sentezi ve ribozom alt birimlerinin şekillenmesini öğrenir.</t>
  </si>
  <si>
    <t>11TBY37</t>
  </si>
  <si>
    <t>11TTE.07</t>
  </si>
  <si>
    <t>11TTE.08</t>
  </si>
  <si>
    <t>28 Ekim Çarşamba</t>
  </si>
  <si>
    <t>TATİL – Cumhuriyet Bayramı Arefesi (öğleden sonra)</t>
  </si>
  <si>
    <t>29 Ekim Perşembe</t>
  </si>
  <si>
    <t>TATİL – Cumhuriyet Bayramı</t>
  </si>
  <si>
    <t>30 Ekim Cuma</t>
  </si>
  <si>
    <t>11BIS11</t>
  </si>
  <si>
    <t>Olasılığa Giriş</t>
  </si>
  <si>
    <t xml:space="preserve">Olasılık tanımı, olasılık kurallarının kullanımındaki teorik bilgileri bilir. Olasılığın tıpta kullanım alanlarını bilir. Olasılık  tanımını ve olasılık kurallarını bilir ve açıklar. Olasılıksal gösterimleri bilir. Olasılıkların hesaplanmasında kullanılan  toplama kuralı ve çarpma kuralını bilir. Birleşik ve Marjinal Olasılığın nasıl hesaplandığını bilir. Permütasyon ve  Kombinasyonun nasıl hesaplandığını bilir. Bağımlı olaylar, bağımsız olaylar ve koşullu olasılık tanımlarını bilir ve açıklar. Bayes kuralı ve tarama testlerini  örneklerle açıklar ve önemini bilir. Koşullu Olasılığın nasıl hesaplandığını bilir. Bağımlı ve Bağımsız Olayları bilir. </t>
  </si>
  <si>
    <t>11BIS12</t>
  </si>
  <si>
    <t>11THS07</t>
  </si>
  <si>
    <t xml:space="preserve">Türkiye’de Önemli Sağlık Sorunları </t>
  </si>
  <si>
    <t>Türkiye'de ki önemli sağlık sorunlarını öğrenir.</t>
  </si>
  <si>
    <t>11THS06</t>
  </si>
  <si>
    <t>Temel Sağlık Hizmetleri ve Herkes için Sağlık</t>
  </si>
  <si>
    <t>Temel sağlık hizmetleri faliyetlerini ve sunumunu, herkes için sağlığın hedeflerini öğrenir.</t>
  </si>
  <si>
    <t>11BIS13</t>
  </si>
  <si>
    <t>Önemli İstatistiksel Dağılımlar I</t>
  </si>
  <si>
    <t xml:space="preserve">Normal ve Binom dağılımını ve önemini bilir. Tıp alanında Normal ve binom dağılımının olasılıklarını ve teorik frekanslarını hesaplar. Normal ve Binom  dağılımı ve normal dağılım arasındaki ilişkiyi bilir ve açıklar. Normal ve Binom dağılımının yoğunluk fonksiyonunu bilir ve bilimsel  çalışmalarda örneklerle binom dağılımının önemini açıklar. Normal ve Binom dağılımının olasılıklarını ve teorik frekanslarını  hesaplar. Normal ve Binom dağılımının normal dağılıma yaklaşımını bilir. </t>
  </si>
  <si>
    <t>11BIS14</t>
  </si>
  <si>
    <t>11TBY38</t>
  </si>
  <si>
    <t>Nükleik asitler</t>
  </si>
  <si>
    <t>Tanımı, tipleri, bileşenleri ve  özellikleri, pürin ve primidin bazlarının ayrımını, RNA'nın yapısal özellikleri ve tiplerini öğrenir.</t>
  </si>
  <si>
    <t>11TBY39</t>
  </si>
  <si>
    <t>7. HAFTA</t>
  </si>
  <si>
    <t>2 Kasım Pazartesi</t>
  </si>
  <si>
    <t>11TBY40</t>
  </si>
  <si>
    <t>DNA'nın Organizasyonu</t>
  </si>
  <si>
    <t>DNA sentezi ile ilgili modeller ve deneyleri, hücre döngüsündeki yeri, temel mekanizması, replikasyon çatalı ve sentez yönleri; görevli enzimler, proteinler ve ilgili bölgeleri öğrenir.</t>
  </si>
  <si>
    <t>11TBY41</t>
  </si>
  <si>
    <t>Kromatin ve Kromozom Yapısı</t>
  </si>
  <si>
    <t>11TBY42</t>
  </si>
  <si>
    <t>DNA'nın Yapısı ve Özellikleri</t>
  </si>
  <si>
    <t>DNA hasarına neden olan etkenler, hasar çeşitleri, mutasyonlar, tamir mekanizmalarını öğrenir.</t>
  </si>
  <si>
    <t>11THS05</t>
  </si>
  <si>
    <t>Koruma Kavramı</t>
  </si>
  <si>
    <t>Hastalıkların oluşmadan önlenmesi yada ilerlemesinin durdurulması konusunda koruyucu sağlık hizmetlerini ve önemini öğrenir.</t>
  </si>
  <si>
    <t>11TBK.L07 / 11TBY.L09</t>
  </si>
  <si>
    <t>Tıbbi Biyokimya A Grubu / Tıbbi Biyoloji Uygulama B Grubu</t>
  </si>
  <si>
    <t>Karbonhidrat Tanıma Reaksiyonları / Prokaryotik Hücre ve Görüntülenmesi</t>
  </si>
  <si>
    <t>Laboratuvar ortamında karbonhidratların katıldığı deneyleri yaparak karbonhidrat varlığı, indirgeyici şeker kavramı, aldo ve keto şeker gibi kavramlarını bilfiil uygulama ile öğrenir. / Prokaryotik hücreleri mikroskopta tanır, şekillerini çizer ve birbirinden ayırt edebilir.</t>
  </si>
  <si>
    <t>11TBK.L08 / 11TBY.L10</t>
  </si>
  <si>
    <t>Tıbbi Biyokimya B Grubu / Tıbbi Biyoloji Uygulama A Grubu</t>
  </si>
  <si>
    <t>3 Kasım Salı</t>
  </si>
  <si>
    <t>11TBY43</t>
  </si>
  <si>
    <t>DNA Sentezi</t>
  </si>
  <si>
    <t>11TBY44</t>
  </si>
  <si>
    <t>DNA Hasarı ve Tamiri</t>
  </si>
  <si>
    <t>11BIS15</t>
  </si>
  <si>
    <t>Önemli İstatistiksel Dağılımlar II</t>
  </si>
  <si>
    <t>Poisson dağılımını ve önemini bilir ve açıklar. Tıp alanında poisson dağılımının olasılıklarını ve teorik frekanslarını  hesaplar. Poisson dağılımı ve normal dağılım arasındaki ilişkiyi bilir ve açıklar. Poisson dağılımının yoğunluk  fonksiyonunu bilir ve bilimsel çalışmalarda örneklerle poisson dağılımının önemini açıklar. Poisson dağılımının  olasılıklarını ve teorik frekanslarını hesaplar. Poisson dağılımının normal dağılıma yaklaşımını bilir.</t>
  </si>
  <si>
    <t>11BIS16</t>
  </si>
  <si>
    <t>4 Kasım Çarşamba</t>
  </si>
  <si>
    <t>11TBK36</t>
  </si>
  <si>
    <t>Lipoproteinler</t>
  </si>
  <si>
    <t>Lipid türlerinin kanda taşınma formlarını sınıflandırabilir. Görevlerini bilir.</t>
  </si>
  <si>
    <t>11TBK37</t>
  </si>
  <si>
    <t>11TBY45</t>
  </si>
  <si>
    <t>RNA Sentezi ve İşlenmesi</t>
  </si>
  <si>
    <t>Farklı RNA tiplerinin sentezini, onların hücre içinde olgunlaşmalarını ve işlenmiş halleriyle yaptıkları görevleri öğrenerek tartışabilir.</t>
  </si>
  <si>
    <t>11TBY46</t>
  </si>
  <si>
    <t>11TKB.L04</t>
  </si>
  <si>
    <t>Bone ve Maske Takma Becerisi (Uygulama)</t>
  </si>
  <si>
    <t>Bone ve Maske Takma Becerisi kavrar ve uygular.</t>
  </si>
  <si>
    <t>5 Kasım Perşembe</t>
  </si>
  <si>
    <t>11THS08</t>
  </si>
  <si>
    <t xml:space="preserve">Tütün ve Bağımlılık Yapıcı Maddeler </t>
  </si>
  <si>
    <t>Anormal ve normal savunma düzeneklerini öğrenmek</t>
  </si>
  <si>
    <t>11THS09</t>
  </si>
  <si>
    <t>Sağlık Çalışanlarının Sağlığı ve Şiddet</t>
  </si>
  <si>
    <t>11RHS11</t>
  </si>
  <si>
    <t>Kişilik gelişim teorileri ve kişiliğin değerlendirilmesi</t>
  </si>
  <si>
    <t>Tütün ve bağımlılık oluşturabilecek maddeleri etkileri ile birlikte öğrenir.</t>
  </si>
  <si>
    <t>11RHS12</t>
  </si>
  <si>
    <t>Sağlık çalışanlarının sağlığını olumsuz etkileyebilecek sebepleri ve yaşayabilecekleri şiddetin nedenlerini, bu konuda Sağlık Bakanlığı'nın yürüttüğü çalışmaları ve alınabilecek önlemleri öğrenir.</t>
  </si>
  <si>
    <t>6 Kasım Cuma</t>
  </si>
  <si>
    <t>11TTE.03</t>
  </si>
  <si>
    <t>Savunmasız gruplar</t>
  </si>
  <si>
    <t>11TTE.04</t>
  </si>
  <si>
    <t>Helsinki bildirgesi ve aydınlatılmış onam</t>
  </si>
  <si>
    <t>11TTE.09</t>
  </si>
  <si>
    <t>Etik kurullar</t>
  </si>
  <si>
    <t>8. HAFTA</t>
  </si>
  <si>
    <t>9 Kasım Pazartesi</t>
  </si>
  <si>
    <t>10 Kasım Salı</t>
  </si>
  <si>
    <t>09.00 Klinik Beceriler Uygulama Sınavı</t>
  </si>
  <si>
    <t>10.30 Tıbbi Biyoloji Uygulama Sınavı</t>
  </si>
  <si>
    <t>13.30 Tıbbi Biyokimya Uygulama Sınavı</t>
  </si>
  <si>
    <t>11 Kasım Çarşamba</t>
  </si>
  <si>
    <t>12 Kasım Perşembe</t>
  </si>
  <si>
    <t>13 Kasım Cuma</t>
  </si>
  <si>
    <t>13:30 KURUL 1 TEORİK SINAVI</t>
  </si>
  <si>
    <t>2. KURUL: HÜCRELERARASI İLETİŞİM VE İSKELET SİSTEMİ (7 HAFTA)</t>
  </si>
  <si>
    <t>Fizyoloji</t>
  </si>
  <si>
    <t>Fizyoloji Pratik</t>
  </si>
  <si>
    <t>Biyofizik Laboratuvar</t>
  </si>
  <si>
    <t>Tıbbi Cihaz Yasal Düzenlemeleri</t>
  </si>
  <si>
    <t>TEBAD Uygulama</t>
  </si>
  <si>
    <t>Bu ders kurulu sonunda Dönem 1 öğrencileri;
Yüz ve boyun kaslarının ve fascialarının, üst ve alt ekstremite kaslarının, bunları besleyen damarların ve innerve eden sinirlerin anatomisini sayar. Bu yapıları makroskopik olarak inceler. Kas dokusunun genel histolojik özelliklerini tanımlayabilir ve kas dokusunu sınıflandırabilir. İskelet kası, düz kas ve kalp kası arasındaki benzerlik ve farklılıkları anlatabilir. Sinir dokusunun ve periferik sinir sisteminin histolojik yapılarını kavrar, işlevleri ile histolojik yapıları arasındaki bağlantıları kurar. Derinin genel histolojik özelliklerini tanımlayabilir ve tabakalarını sayabilir. Deri eklerini ayırt edebilir. Bu sistemlerin hücrelerini mikroskopik olarak inceler ve tanır. Genel embriyolojiyi ayrıntılı olarak açıklayabilir. Hareket Sistemlerinin Fizyolojik Temellerini Açıklar. İskelet kası ve düz kasın fizyolojik işlevlerini, nöromuskuler ileti ve uyarılma-kasılma bağlantılarını kavrar. Elektromyogram (EMG) çalışma sistemini kavrar ve uygulaması ile ilgili beceri kazanır. Hareket Sistemlerinin Biyofiziksel Özelliklerini Açıklar. İlk yardım esnasında travma hastasına servical collor kullanmayı ve kırıklı çıkıklı extremite yaralamalarında stabilizasyon uygulama becerilerinin basamaklarını öğrenir ve yapar.</t>
  </si>
  <si>
    <t>16 Kasım Pazartesi</t>
  </si>
  <si>
    <t>12TBK.01</t>
  </si>
  <si>
    <t>Hücre membran biyokimyası</t>
  </si>
  <si>
    <t>Hücre membranının yapısını oluşturan öğeleri bilir. Mebranların farklı hücrelerde farklı  yapılanma göstermelerinin nedenlerini anlar. Membranlardan madde  transportu konusunda fikir sahibi olur.</t>
  </si>
  <si>
    <t>12TBK.02</t>
  </si>
  <si>
    <t>12FIZ.01</t>
  </si>
  <si>
    <t>Fizyolojiye giriş</t>
  </si>
  <si>
    <t>Doç. Dr. Bülent IŞIK</t>
  </si>
  <si>
    <t>Homeostaz kavramını tanımlar. Biyolojik dokularda homeostatik ve fizyolojik düzenleme mekanizmalarını açıklar.</t>
  </si>
  <si>
    <t>12FIZ.02</t>
  </si>
  <si>
    <t>Homeostaz</t>
  </si>
  <si>
    <t>Homeostazın fizyolojik önemini açıklar.</t>
  </si>
  <si>
    <t>12TEBAD.L01</t>
  </si>
  <si>
    <t>PDÖ oturumu (6 grup, 2'şer saatten üç oturum)</t>
  </si>
  <si>
    <t>Gerçek hasta senaryolarını çözümlemeyi, kendi kendine öğrenme, grup çalışma becerilerini kazanır.</t>
  </si>
  <si>
    <t>17 Kasım Salı</t>
  </si>
  <si>
    <t>12TCD01</t>
  </si>
  <si>
    <t>Tıbbi Cihaz Yasal Düzenlemeleri ve Süreçler</t>
  </si>
  <si>
    <t>Tıbbi Cihaz Tanımı ve Tarihçesi</t>
  </si>
  <si>
    <t>Dr. Öğr. Üyesi Muhammed Emin BEDİR</t>
  </si>
  <si>
    <t>Tıbbi cihazları tanımlarlar ve tarihçesini bilirler.</t>
  </si>
  <si>
    <t>12TCD02</t>
  </si>
  <si>
    <t>Tıbbi Cihazların Sınıflandırılması ve Etiketleri</t>
  </si>
  <si>
    <t>Tıbbi cihazların mahiyeti hakkında genel bilgilere sahip olurlar, tıbbi cihazları rahatlıkla sınıflandırabilir ve etiketleri anlarlar.</t>
  </si>
  <si>
    <t>12RHS01</t>
  </si>
  <si>
    <t>Davranışın nörobiyolojik temeli</t>
  </si>
  <si>
    <t>Davranış ile ilişkili biyolojik belirteçleri öğrenmek</t>
  </si>
  <si>
    <t>12RHS02</t>
  </si>
  <si>
    <t>12BIS01</t>
  </si>
  <si>
    <t>BİYOİSTATİSTİK</t>
  </si>
  <si>
    <t>Normalite Testleri, Parametrik ve Parametrik Olmayan Testler</t>
  </si>
  <si>
    <t>Bir veri setinin Normal dağılımına uygunluğunu Shapiro-Wilk W testi; Kolmogorov-Smirnov Tek Örnek testi ile  denetlemeyİ bilir. Normalite testlerinin önemini bilir. Kolmogorov-Smirnov ve Shapiro-Wilk testleri arasındaki farkı  ve bu testlerin fromülasyonlarını bilir. Kolmogorov-Smirnov ve Shapiro-Wilk testlerinin Normalite testi sonucuna  göre kullanılacak olan parametrik veya parametrtik olmayan testi seçer. Normalite testlerini tıpta kullanım  alanlarını bilir. Parametrik  ve parametrik olmayan  yöntemleri  bilir.  Parametrik  olmayan  yöntemler  ile  parametrik  yöntemler  arasındaki  farkı bilir. Parametrik ve parametrik olmayan yöntemlerin hangi durumlarda kullanıldığını  bilir, sonuçlarını yorumlar ve tıpta kullanım alanlarını bilir.</t>
  </si>
  <si>
    <t>12BIS02</t>
  </si>
  <si>
    <t>12TBY.01</t>
  </si>
  <si>
    <t>Genetik Kod ve Protein Sentezi</t>
  </si>
  <si>
    <t>Genetik kod, kodon-antikodon eşleşmesi, wobble bazı, ökaryotik ve prokaryotik protein sentezi ve basamakları, gerekli protein faktörleri, post-translasyonel modifikasyonlar, sentezin inhibisyonunu öğrenir</t>
  </si>
  <si>
    <t>12TBY.02</t>
  </si>
  <si>
    <t>18 Kasım Çarşamba</t>
  </si>
  <si>
    <t>12TKB.L01</t>
  </si>
  <si>
    <t>KLİNİK  BECERİLER A Grubu</t>
  </si>
  <si>
    <t>Radiyal ve Karotis Nabız Alma Becerisi uygulama(Uygulama)</t>
  </si>
  <si>
    <t>Doç.Dr.H.Şeyma Akça</t>
  </si>
  <si>
    <t>Radiyal ve Karotis Nabız Alma Becerisini  öğrenir ve uygular.</t>
  </si>
  <si>
    <t>12TKB.L02</t>
  </si>
  <si>
    <t>KLİNİK  BECERİLER B Grubu</t>
  </si>
  <si>
    <t>12TEBAD.L02</t>
  </si>
  <si>
    <t>19 Kasım Perşembe</t>
  </si>
  <si>
    <t>12TIN</t>
  </si>
  <si>
    <t>12IBD</t>
  </si>
  <si>
    <t>12TBY.L01</t>
  </si>
  <si>
    <t>Tıbbi Biyoloji B Grubu</t>
  </si>
  <si>
    <t>DNA ve RNA İzolasyonu</t>
  </si>
  <si>
    <t>DNA ve RNA izolasyon aşamalarını farklı örneklerle uygulayarak öğrenir ve izole eder. İzole edilen DNA ve RNA örneklerinin hangi çalışmalarda kullanılacağını ve prensiplerini öğrenir.</t>
  </si>
  <si>
    <t>12TBY.L02</t>
  </si>
  <si>
    <t>Tıbbi Biyoloji A Grubu</t>
  </si>
  <si>
    <t>20 Kasım Cuma</t>
  </si>
  <si>
    <t>12TBY.03</t>
  </si>
  <si>
    <t>Gen Yapısı Genom Organizasyonu</t>
  </si>
  <si>
    <t>Prokaryotik ve ökaryotik gen yapısı ve özellikleri, tekrarlayan DNA dizileri, ökromatin ve heterokromatin bölgeler, histonlar ve önemini öğrenir.</t>
  </si>
  <si>
    <t>12TBY.04</t>
  </si>
  <si>
    <t>12TEBAD.L03</t>
  </si>
  <si>
    <t>12TBY.05</t>
  </si>
  <si>
    <t>Gen İfadesinin Düzenlenmesi</t>
  </si>
  <si>
    <t>prokaryotik ve ökaryotik gen ifadesinin pozitif ve negatif kontrolü, DNA ve Kromatin düzeyinde transkripsiyonel kontrol, post-transkripsiyonel kontrol, translasyonel kontrol mekanizmalarını öğrenir</t>
  </si>
  <si>
    <t>12TBY.06</t>
  </si>
  <si>
    <t>23 Kasım Pazartesi</t>
  </si>
  <si>
    <t>12AIT</t>
  </si>
  <si>
    <t>12TBY.07</t>
  </si>
  <si>
    <t>Mitoz</t>
  </si>
  <si>
    <t>Mitoz evreleri, özellikleri, sentrozom ve özellikleri, hücre döngüsü ve kontrol noktalarının ilişkilerini öğrenir</t>
  </si>
  <si>
    <t>12TBY.08</t>
  </si>
  <si>
    <t>12TBY.09</t>
  </si>
  <si>
    <t>Hücre Döngüsü ve Kontrolü-1</t>
  </si>
  <si>
    <t>Hücre döngü ve kontrolünde hangi safhalar olduğunu, burada görevli proteinleri ve döngünün önemini anlar.</t>
  </si>
  <si>
    <t>12TBY.10</t>
  </si>
  <si>
    <t>12TBK.03</t>
  </si>
  <si>
    <t>Kolorimetri</t>
  </si>
  <si>
    <t xml:space="preserve">Temel biyokimyasal analiz metodlarını ve prensiplerini öğrenir. Kalibrasyon ve kontrol kavramlarını öğrenir. </t>
  </si>
  <si>
    <t>12TBK.04</t>
  </si>
  <si>
    <t>24 Kasım Salı</t>
  </si>
  <si>
    <t>12TCD03</t>
  </si>
  <si>
    <t>Yeni Nesil Tıbbi Cihazlar</t>
  </si>
  <si>
    <t>Tıpta kullanılan yeni nesil cihazlar hakkında bilgi sahibi olurlar.</t>
  </si>
  <si>
    <t>12TCD04</t>
  </si>
  <si>
    <t>Tıbbi Cihaz Kullanım ve Yeni Tibbi Cihaz Geliştirme Süreçleri</t>
  </si>
  <si>
    <t>Herhangi bir tıbbi cihazın kullanımı, tasarımı, yapımı ve geliştirilmesi süreçleri hakkında bilgi sahibi olurlar.</t>
  </si>
  <si>
    <t>12FIZ.03</t>
  </si>
  <si>
    <t>Hücre membranından taşınım sistemler-1</t>
  </si>
  <si>
    <t>Hücre membranının fizyolojik özelliklerini hücre membranından taşınma sistemlerinin fizyolojisini açıklar.</t>
  </si>
  <si>
    <t>12FIZ.04</t>
  </si>
  <si>
    <t>Hücre membranından taşınım sistemleri-2</t>
  </si>
  <si>
    <t>12RHS03</t>
  </si>
  <si>
    <t>Ruh sağlığı ilkeleri, emosyonlar</t>
  </si>
  <si>
    <t>Davranış bilimlerinde heyecan ve duygunun yerini öğrenmek</t>
  </si>
  <si>
    <t>12RHS04</t>
  </si>
  <si>
    <t>12TBY.11</t>
  </si>
  <si>
    <t>Hücre Döngüsü ve Kontrolü-2</t>
  </si>
  <si>
    <t>Hücre döngüsünün her safhasında konrol noktalarını ve işleyiş mekanizmasının nasıl olduğunu ayrıntılı olarak öğrenir.</t>
  </si>
  <si>
    <t>12TBY.12</t>
  </si>
  <si>
    <t>25 Kasım Çarşamba</t>
  </si>
  <si>
    <t>12ING</t>
  </si>
  <si>
    <t>12BYF01</t>
  </si>
  <si>
    <t>Biyofiziğe Giriş ve Sistem Kavramı</t>
  </si>
  <si>
    <t>Biyofiziği ve Sistem Kavramını Tanımlar</t>
  </si>
  <si>
    <t>12BYF02</t>
  </si>
  <si>
    <t>Moleküler biyofiziğin temel kavramları</t>
  </si>
  <si>
    <t>Moleküler Biyofizikte Kullanılan Temel Kavramları Tanımlar</t>
  </si>
  <si>
    <t>12TBY.13</t>
  </si>
  <si>
    <t>Mayoz</t>
  </si>
  <si>
    <t>Mayoz bölünmenin önemini ve kalıtım açısından işlevini tartışarak yeniden kavrar.</t>
  </si>
  <si>
    <t>12TBY.14</t>
  </si>
  <si>
    <t>12BIS03</t>
  </si>
  <si>
    <t>Tek Örneklem Testleri</t>
  </si>
  <si>
    <t>Tek örneklem düzeninde t testini formülasyonu ve örnekler ile test etmeyi bilir. Tek örneklem düzeninde t testini formülasyonu ve örnekler ile test etmeyi bilir. Toplum ortalamasına dayalı tek örnek t testi  kullanımını bilir.  Tek örneklem t testinin  tıpta uygulama alanlarını bilir. Tek örneklem t testi sonuçlarını yorumlar.</t>
  </si>
  <si>
    <t>12BIS04</t>
  </si>
  <si>
    <t>26 Kasım Perşembe</t>
  </si>
  <si>
    <t>12TBY.L03</t>
  </si>
  <si>
    <t>Mitoz ve Mayoz Görüntülenme</t>
  </si>
  <si>
    <t>Mitoz ve Mayoz bölünmeyi kavrar ve mikroskopta tüm aşamaları görerek birbirinden ayırt eder.</t>
  </si>
  <si>
    <t>12TBY.L04</t>
  </si>
  <si>
    <t>27 Kasım Cuma</t>
  </si>
  <si>
    <t>12TDD</t>
  </si>
  <si>
    <t>12TBK.05</t>
  </si>
  <si>
    <t>Vitaminlere giriş ve yağda Çözünen vitaminler</t>
  </si>
  <si>
    <t>Vitaminlerin sınıflama çeşitlerini bilir. Farklı vitaminlerin vücuttaki fonksiyonları hakkında detaylı bilgi sahibi olur. Vitamin yetersizlikleri ve toksisitesi durumlarına dair bilgi sahibi olur.</t>
  </si>
  <si>
    <t>12TBK.06</t>
  </si>
  <si>
    <t>12THS01</t>
  </si>
  <si>
    <t>Öncelikli Dezavantajlı Gruplar, Engellilik ve Sağlıkta Eşitsizlik</t>
  </si>
  <si>
    <t>Sağlık hizmetine ulaşma noktasında dezavantajlı grupları bilir, yaşayabilecekleri sorunları öğrenir.</t>
  </si>
  <si>
    <t>12THS02</t>
  </si>
  <si>
    <t>Göç ve Sağlık</t>
  </si>
  <si>
    <t>Göçün neden olduğu sağlık riskleri ve bu risklerin önlemesine dair adımlarını öğrenir.</t>
  </si>
  <si>
    <t>12TBK.07</t>
  </si>
  <si>
    <t>Yağda çözünen Vitaminler</t>
  </si>
  <si>
    <t>A,D,E ve K vitaminlerinin yapısal ve fonksiyonel özelliklerini öğrenir. Vücutta gördükleri önemli görevleri öğrenir.</t>
  </si>
  <si>
    <t>12TBK.08</t>
  </si>
  <si>
    <t>30 Kasım Pazartesi</t>
  </si>
  <si>
    <t>12TBK.09</t>
  </si>
  <si>
    <t>Suda çözünen vitaminler</t>
  </si>
  <si>
    <t>B grubu vitaminler, C vitamini ve folik asit gibi vitaminlerin yapısal ve fonksiyonel özelliklerini öğrenir. Vücutta gördükleri önemli görevleri öğrenir.</t>
  </si>
  <si>
    <t>12TBY.17</t>
  </si>
  <si>
    <t>Moleküler Biyoloji Yöntemleri</t>
  </si>
  <si>
    <t xml:space="preserve">Total  DNA ve RNA izolasyonu, hedef genlerin çoğaltılması (PZR), elektroforetik yöntemler; western, southern ve northern blot yöntemleri ve genel özellikleri; çeşitli genotipleme yöntemleri hakkında bilgi sahibi olacaktır. </t>
  </si>
  <si>
    <t>12TBY.18</t>
  </si>
  <si>
    <t>12TBY.15</t>
  </si>
  <si>
    <t>Hücre Ölüm Mekanizmaları-1 (Apoptoz)</t>
  </si>
  <si>
    <t>Hücrenin hangi durumlarda ölüme gittiğini, programlı ve programsız ölümlerde hücrenin değişimlerini ve mekanizmasını kavrayarak anlar. Bu mekanizmaya neden ihtiyaç olduğunu ve çalışma dinamiğinin bağlantılarını kurabilir.</t>
  </si>
  <si>
    <t>12TBY.16</t>
  </si>
  <si>
    <t>Hücre Ölüm Mekanizmaları-2 (Otofaji ve Nekroz)</t>
  </si>
  <si>
    <t>1 Aralık Salı</t>
  </si>
  <si>
    <t>12FIZ.05</t>
  </si>
  <si>
    <t>Membran potansiyeli-1</t>
  </si>
  <si>
    <t>Membran potansiyelinin oluşumuna neden olan etkenlerin fizyolojik temelini açıklar.</t>
  </si>
  <si>
    <t>12FIZ.06</t>
  </si>
  <si>
    <t>Membran potansiyeli-2</t>
  </si>
  <si>
    <t>12TBK.10</t>
  </si>
  <si>
    <t>Enzimlerin Yapısı ve sınıflandırılması</t>
  </si>
  <si>
    <t>Enzim, turnover, Km kavramlarını öğrenir. Enzimlerin yapısını ve substratlar ile ilişki biçimlerini öğrenir. Uluslarası Enzim sınıflamasına göre sınıflandırma yapabilir.</t>
  </si>
  <si>
    <t>12TBK.11</t>
  </si>
  <si>
    <t>12THS03</t>
  </si>
  <si>
    <t xml:space="preserve">Sağlık Mevzuatı </t>
  </si>
  <si>
    <t>Mevzuat kavramını ve mevzuatı oluşturan ögeleri, sağlık mevzuatı kavramını ve temel sağlık mevzuatını oluşturan ögeleri öğrenir.</t>
  </si>
  <si>
    <t>12THS04</t>
  </si>
  <si>
    <t xml:space="preserve">Sağlığın Geliştirilmesi ve Sağlık Eğitimi </t>
  </si>
  <si>
    <t>Sağlığın geliştirilmesi ve istendik sonuçlar alınabilmesi adına verilecek olan sağlık eğitiminin tanım, yöntem ve özellikleriini öğrenir.</t>
  </si>
  <si>
    <t>12BIS05</t>
  </si>
  <si>
    <t>Bağımsız İki Örneklem Testleri</t>
  </si>
  <si>
    <t>Bağımsız iki örneklem düzeninde t testini formülasyonu ve örnekler ile test etmeyi bilir. Bağımsız iki örneklem düzeninde t testini formülasyonu ve örnekler ile test etmeyi bilir. Bağımlı ve bağımsız grupları ayırt eder. Bağımsız iki örneklem t testinin  tıpta uygulama alanlarını bilir. Bağımsız iki örneklem t testi sonuçlarını yorumlar.</t>
  </si>
  <si>
    <t>12BIS06</t>
  </si>
  <si>
    <t>2 Aralık Çarşamba</t>
  </si>
  <si>
    <t>12TKB.L03</t>
  </si>
  <si>
    <t>Üst extremite kan basıncı ölçme becerisi(Uygulama)</t>
  </si>
  <si>
    <t>Üst extremite kan basıncı ölçme becerisi öğrenir ve uygular.</t>
  </si>
  <si>
    <t>12TKB.L04</t>
  </si>
  <si>
    <t>12TBK.12</t>
  </si>
  <si>
    <t>Enzim Kinetiği</t>
  </si>
  <si>
    <t xml:space="preserve">Enzimatik reaksiyonlarda hızı etkileyen koşullardaki farklılıklara göre reaksiyon hızı değişimlerini anlatabilir. </t>
  </si>
  <si>
    <t>12TBK.13</t>
  </si>
  <si>
    <t>3 Aralık Perşembe</t>
  </si>
  <si>
    <t>12TBY.L05/12TBK.L01</t>
  </si>
  <si>
    <t>Hedef gen bölgelerinin in vitro çoğaltılması/Kolorimetri deneyi</t>
  </si>
  <si>
    <t>Dr. Öğr. Üyesi Hale KÖKSOY, Dr. Öğr. Üyesi Serkan KÜÇÇÜKTÜRK/Doç. Dr. Rahim Kocabaş, Dr. Öğr. Üyesi Volkan Ecesoy, Dr. Öğr. Üyesi Hasan Arıcı, Dr. Öğr. Üyesi F. Pınar Ateş</t>
  </si>
  <si>
    <t xml:space="preserve">Hedeflenmiş bir gen bölgesinin invitro çoğaltılmasının ve saklanmasının önemini, hangi moleküler çalışmalarda kullanılabildiğini ve prensiplerini ayrıntıları ile uygulayarak öğrenir/Kalitatif ve kantitatif tabirlerini öğrenir.  Spektrofotometre cihazını inceleyip mantığını öğrenir. Dalga boyu taraması yapabilir. Çeşiti solüsyonlarda çözünmüş bilinmeyen madde konsantrasyonları tespit edebilir. </t>
  </si>
  <si>
    <t>12TBY.L06/12TBK.L02</t>
  </si>
  <si>
    <t>4 Aralık Cuma</t>
  </si>
  <si>
    <t>12BYF03</t>
  </si>
  <si>
    <t>Hücre zarı, madde taşınımı ve dinlenim zar potansiyeli</t>
  </si>
  <si>
    <t>Hücre Zarının Biyolojik Süreçlerde İşlevlerini Tanımlar, Hücre Zarının Madde Transferi ve Elektriksel Aktivitesini Biyofiziksel Olarak Açıklar</t>
  </si>
  <si>
    <t>12BYF04</t>
  </si>
  <si>
    <t>12TBY.19</t>
  </si>
  <si>
    <t>Kanserin moleküler temelleri</t>
  </si>
  <si>
    <t>Kanserin genel özellikleri, sınıflandırılması, adlandırılmaları ve ekleri, karsinogenez ve aşamaları, Protoonkogen-onkogen özellikleri, kanser baskılayıcı genlerin inaktivasyonu,p53 yolağı,  two-hit hipotezi</t>
  </si>
  <si>
    <t>12TBY.20</t>
  </si>
  <si>
    <t>12RHS05</t>
  </si>
  <si>
    <t>Bilişsel işlevler</t>
  </si>
  <si>
    <t>Dr.Öğr.Üyesi Dudu DEMİRÖZ</t>
  </si>
  <si>
    <t>12RHS06</t>
  </si>
  <si>
    <t>7 Aralık Pazartesi</t>
  </si>
  <si>
    <t>12BYF05</t>
  </si>
  <si>
    <t>12BYF06</t>
  </si>
  <si>
    <t>Hücre zarı için elektriksel eşdeğer devre</t>
  </si>
  <si>
    <t>Hücre Zarında Gerçekleşen Elektriksel Faaliyetleri Elektrik Devre Modelleriyle İlişkilendirerek Açıklar</t>
  </si>
  <si>
    <t>12TBK.14</t>
  </si>
  <si>
    <t>Enerji nükleotidleri</t>
  </si>
  <si>
    <t>Vücutta enerji aktarımında rolü olan kimyasal molekülleri sınıflandırabilir. Her birinin metabolik önemini öğrenir. Bağlı oldukları metabolik yolakları sınıflandırabilir.</t>
  </si>
  <si>
    <t>12TBK.15</t>
  </si>
  <si>
    <t>12FIZ.07</t>
  </si>
  <si>
    <t>Hücrelerarası haberleşme</t>
  </si>
  <si>
    <t>Hücreler arası haberleşmenin fizyolojik mekanizmasını açıklar.</t>
  </si>
  <si>
    <t>12FIZ.08</t>
  </si>
  <si>
    <t>Apoptoz</t>
  </si>
  <si>
    <t>Apoptoz fizyolojisini açıklar.</t>
  </si>
  <si>
    <t>8 Aralık Salı</t>
  </si>
  <si>
    <t>12RHS07</t>
  </si>
  <si>
    <t>Öğrenme kuramları</t>
  </si>
  <si>
    <t>Davranışın ilk basamağı olan duyum ve algıyı öğrenmek</t>
  </si>
  <si>
    <t>12RHS08</t>
  </si>
  <si>
    <t>12TCD05</t>
  </si>
  <si>
    <t>Kullanıcı ve Hasta Kılavuzlarında Standartlar</t>
  </si>
  <si>
    <t>Kullanıcı ve hasta kılavuzlarında standartlar hakkında bilgi sahibi olurlar.</t>
  </si>
  <si>
    <t>12TCD06</t>
  </si>
  <si>
    <t>Tıbbi Cihaz Yönetmelikleri ve Tıbbi Cihaz Tüzüğü</t>
  </si>
  <si>
    <t>Tıbbi Cihaz Yönetmelikleri ve tıbbi cihaz tüzüğü hakkında genel bilgi sahibi olup, bu yönetmelik ve tüzüğü okuyup anlayabilirler.</t>
  </si>
  <si>
    <t>12TBK.16</t>
  </si>
  <si>
    <t>Koenzimler 1</t>
  </si>
  <si>
    <t>Koenzim, kosubstrat, prostetik grup kavramlarını öğrenir. Farklı koenzimlerin etkin oldukları enzim gruplarını sınıflandırabilir. Katıldıkları reaksiyonları tarifleyebilir.</t>
  </si>
  <si>
    <t>12TBK.17</t>
  </si>
  <si>
    <t>12BIS07</t>
  </si>
  <si>
    <t>Bağımlı İki Örneklem Testleri</t>
  </si>
  <si>
    <t>Bağımlı iki örneklem düzeninde t testini formülasyonu ve örnekler ile test etmeyi bilir. Bağımlı iki örneklem düzeninde t testini formülasyonu ve örnekler ile test etmeyi bilir. Bağımlı ve bağımsız grupları ayırt eder. Bağımlı iki örneklem t testinin  tıpta uygulama alanlarını bilir. Bağımlı iki örneklem t testi sonuçlarını yorumlar.</t>
  </si>
  <si>
    <t>12BIS08</t>
  </si>
  <si>
    <t>9 Aralık Çarşamba</t>
  </si>
  <si>
    <t>12TBK.18</t>
  </si>
  <si>
    <t>Koenzimler 2</t>
  </si>
  <si>
    <t>12TBK.19</t>
  </si>
  <si>
    <t>12BIS09</t>
  </si>
  <si>
    <t>Tek ve İki Örneklem Testleri Uygulaması - 1</t>
  </si>
  <si>
    <t>Tek örneklem ve bağımlı-bağımsız iki örneklem testleri konularında uygulama örneklerini paket programlar üzerinde çözerek pratik kabiliyetini artırır.</t>
  </si>
  <si>
    <t>12BIS10</t>
  </si>
  <si>
    <t>12BYF07</t>
  </si>
  <si>
    <t>Aksiyon potansiyeli ve iyon kanalları. Hodgkin-Huxley denklemi. Yama – menteşe tekniği</t>
  </si>
  <si>
    <t>Aksiyon Potansiyeli Kavramını ve Biyolojik Sistemler için Önemini Açıklar, Hücre Zarında Bulunan İyon Kanallarını, İşlevlerini ve Biyolojik Sistemler İçin Önemini Tanımlar. İyon kanal aktivasyon ve inhibisyonunu kayıt tekniklerini ifade eder.</t>
  </si>
  <si>
    <t>12BYF08</t>
  </si>
  <si>
    <t>10 Aralık Perşembe</t>
  </si>
  <si>
    <t>12TBY.L07/12TBK.L03</t>
  </si>
  <si>
    <t>Kan Yayma preparatı ve X kromatini/Enzimle hidroliz</t>
  </si>
  <si>
    <t>Kan yaymanın nasıl yapıldığını uygulayarak, kan hücrelerini mikroskopta görür, ayırt eder ve çizer. Nötrofil hücrelerinde x-barr cisimciğini tarayarak görür ve önemini kavrar./Enzimatik reaksiyonların analiz mantığını uygulama ile anlar.</t>
  </si>
  <si>
    <t>12TBY.L08/12TBK.L04</t>
  </si>
  <si>
    <t>11 Aralık Cuma</t>
  </si>
  <si>
    <t>12TBK.20</t>
  </si>
  <si>
    <t>Enzim aktivitesinin düzenlenmesi</t>
  </si>
  <si>
    <t>Vücutta önemli metabolik yolaklarda kilit rolü olan enzimlerin düzenleme mekanizmalarını, değişik metabolik koşullara verilen cevapları öğrenir.</t>
  </si>
  <si>
    <t>12TBK.21</t>
  </si>
  <si>
    <t>12TBY.21</t>
  </si>
  <si>
    <t>Epigenetik ve yaşlanma</t>
  </si>
  <si>
    <t>Genetik “üstünde” genetik demek olan epigenetiğin temellerini, yapısını ve etkilerini kavrayarak hakim olur. Senesens’i hücre düzeyinde kavrar.</t>
  </si>
  <si>
    <t>12TBY.22</t>
  </si>
  <si>
    <t>12BIS11</t>
  </si>
  <si>
    <t>Tek ve İki Örneklem Testleri Uygulaması - 2</t>
  </si>
  <si>
    <t>12BIS12</t>
  </si>
  <si>
    <t>14 Aralık Pazartesi</t>
  </si>
  <si>
    <t>12BIS13</t>
  </si>
  <si>
    <t>Bağımsız Çok Örneklem Testleri</t>
  </si>
  <si>
    <t>Bağımsız çok örneklem düzeninde t testini formülasyonu ve örnekler ile test etmeyi bilir. Bağımsız çok örneklem düzeninde t testini formülasyonu ve örnekler ile test etmeyi bilir. Bağımlı ve bağımsız grupları ayırt eder. Bağımsız çok örneklem t testinin  tıpta uygulama alanlarını bilir. Bağımsız çok örneklem t testi sonuçlarını yorumlar.</t>
  </si>
  <si>
    <t>12BIS14</t>
  </si>
  <si>
    <t>12TBK.22</t>
  </si>
  <si>
    <t>Enzim inhibisyonu 1</t>
  </si>
  <si>
    <t>Enzim aktivitesi inhibisyonunun ne anlama geldiğini tarifler. İnhibisyon sınıflamalarını öğrenir.</t>
  </si>
  <si>
    <t>12TBK.23</t>
  </si>
  <si>
    <t>12BYF09</t>
  </si>
  <si>
    <t>12BYF10</t>
  </si>
  <si>
    <t>Aktif zar iletkenliği</t>
  </si>
  <si>
    <t>Hücre Zarında Aksiyon Potansiyelinin İlerleyiş Mekanizmasını Tanımlar</t>
  </si>
  <si>
    <t>15 Aralık Salı</t>
  </si>
  <si>
    <t>12TBK.24</t>
  </si>
  <si>
    <t>Enzim inhibisyonu 2</t>
  </si>
  <si>
    <t>Geri dönüşümlü, geri dönüşümsüz gibi farklı inhibisyon mekanizmalarının özellilerini, reaksiyon dengesine etkilerini anlatabilir.</t>
  </si>
  <si>
    <t>12TBK.25</t>
  </si>
  <si>
    <t>12TBK.26</t>
  </si>
  <si>
    <t>Glikoproteinler ve Glikozaminoglikanların Yapısı</t>
  </si>
  <si>
    <t>Glikoproteinlerin yapı ve fonksiyonlarını anlar, alt tiplendirmelerini yapabilir.</t>
  </si>
  <si>
    <t>12TBK.27</t>
  </si>
  <si>
    <t>12TBK.L05/12TBY.L09</t>
  </si>
  <si>
    <t>Tıbbi Biyokimya A Grubu/Tıbbi Biyoloji B Grubu</t>
  </si>
  <si>
    <t>Enzim Kinetiği/Nükleik asit analiz yöntemleri</t>
  </si>
  <si>
    <t>Doç. Dr. Rahim Kocabaş, Dr. Öğr. Üyesi Hasan ARICI, Dr. Öğr. Üyesi Volkan ECESOY, Dr. Öğr. Üyesi F. Pınar Ateş/Dr. Öğr. Üyesi Hale KÖKSOY, Dr. Öğr. Üyesi Serkan KÜÇÇÜKTÜRK</t>
  </si>
  <si>
    <t>Enzimatik reaksiyonlarda etkili olan faktörleri uygulama aşamasında pekiştirir./Moleküler teknikleri kullanarak nükleik asit analiz yöntemlerini ayrıntılı kavrar ve uygulayabilir.</t>
  </si>
  <si>
    <t>12TBK.L06/12TBY.L10</t>
  </si>
  <si>
    <t>Tıbbi Biyokimya B Grubu/Tıbbi Biyoloji A Grubu</t>
  </si>
  <si>
    <t>16 Aralık Çarşamba</t>
  </si>
  <si>
    <t>12FIZ.09</t>
  </si>
  <si>
    <t>Hücre içi haberciler-1</t>
  </si>
  <si>
    <t>Hücre içi habercilerin fizyolojik mekanizmasını açıklar.</t>
  </si>
  <si>
    <t>12FIZ.10</t>
  </si>
  <si>
    <t>Hücre içi haberciler-2</t>
  </si>
  <si>
    <t>12TBK.28</t>
  </si>
  <si>
    <t>Ekstrasellüler matriksin biyokimyası</t>
  </si>
  <si>
    <t>Ekstrasellüler matriks yapısal bileşenlerini bilir ve her bir bileşenin fonksiyonel özelliklerini öğrenir.</t>
  </si>
  <si>
    <t>12TBK.29</t>
  </si>
  <si>
    <t>12TCD07</t>
  </si>
  <si>
    <t>Medikal Vijilans Sistemi/Tıbbi Cihaz Uyarı Sistemi</t>
  </si>
  <si>
    <t>Medikal Vijilans Sistemi/Tıbbi cihaz uyarı sistemi hakkında bilgi sahibi olurlar.</t>
  </si>
  <si>
    <t>12TCD08</t>
  </si>
  <si>
    <t>Tıbbi Cihazların Denetimi ve Takibi</t>
  </si>
  <si>
    <t>Tıbbi Cihazların Denetim ve takibi süreçleri hakkında bilgi sahibi olurlar.</t>
  </si>
  <si>
    <t>17 Aralık Perşembe</t>
  </si>
  <si>
    <t>12BIS17</t>
  </si>
  <si>
    <t>Çok Örneklem Testleri Uygulaması - 1</t>
  </si>
  <si>
    <t>Bağımlı ve bağımsız çok örneklem testleri konularında uygulama örneklerini paket programlar üzerinde çözerek pratik kabiliyetini artırır.</t>
  </si>
  <si>
    <t>12BIS18</t>
  </si>
  <si>
    <t>12BYF11</t>
  </si>
  <si>
    <t>Pasif zar modeli ve kablo kavramı</t>
  </si>
  <si>
    <t>Hücre Zarının ve Zar Üzerinde Elektriksel İletinin Modelini Tanımlar</t>
  </si>
  <si>
    <t>18 Aralık Cuma</t>
  </si>
  <si>
    <t>12RHS09</t>
  </si>
  <si>
    <t>Tütün, alkol, madde ve toplum</t>
  </si>
  <si>
    <t>Öğrenme ve bellek ilişkisini ve bunların davranış üzerindeki etkilerini öğrenmek</t>
  </si>
  <si>
    <t>12RHS10</t>
  </si>
  <si>
    <t>12TBY.23</t>
  </si>
  <si>
    <t>Hücre Farklılaşmasının Moleküler Temeli “Kök Hücre”</t>
  </si>
  <si>
    <t>Kök hücrelerin genel özellikleri, bu hücrelerin tipleri, kök hücre elde edilmesi ve klinik uygulamaları etik tartışmaları ve yasal düzenlemeleri ile birlikte işlenecektir. Ayrıca moleküler biyoloji teknikleri ile daha kapsamlı kök hücre biyolojisi çalışmaları hakkında bilgi sahibi olunacaktır</t>
  </si>
  <si>
    <t>12TBY.24</t>
  </si>
  <si>
    <t>12BIS15</t>
  </si>
  <si>
    <t>Bağımlı Çok Örneklem Testleri</t>
  </si>
  <si>
    <t>Bağımlı çok örneklem düzeninde t testini formülasyonu ve örnekler ile test etmeyi bilir. Bağımlı çok örneklem düzeninde t testini formülasyonu ve örnekler ile test etmeyi bilir. Bağımlı ve bağımsız grupları ayırt eder. Bağımlı çok örneklem t testinin  tıpta uygulama alanlarını bilir. Bağımlı çok örneklem t testi sonuçlarını yorumlar.</t>
  </si>
  <si>
    <t>12BIS16</t>
  </si>
  <si>
    <t>21 Aralık Pazartesi</t>
  </si>
  <si>
    <t>12BYF12</t>
  </si>
  <si>
    <t>Membran Potansiyeli, Nernst Potansiyeli Hesabı</t>
  </si>
  <si>
    <t>Sağlık sistemleri, sağlık politikaları ve çok paydaşlı sağlık yaklaşımını öğrenir.</t>
  </si>
  <si>
    <t>12THS06</t>
  </si>
  <si>
    <t>Sağlık Ekonomisi ve Sağlık Hizmetlerinin Finansmanına Genel Bakış</t>
  </si>
  <si>
    <t>Dr.Öğr.Üyesi Ömer Acat</t>
  </si>
  <si>
    <t xml:space="preserve">Sağlık ekonomisinin tarihsel gelişimi ve sağlık hizmetlerinin finansman yöntemlerini alternatifleri ile beraber öğrenir. </t>
  </si>
  <si>
    <t>12THS05</t>
  </si>
  <si>
    <t>Sağlık Yönetimi</t>
  </si>
  <si>
    <t>Hücre Zarındaki Potansiyel Farkı Tanımlar ve Temel Biyofizik Yasalarına Göre Dinlenim Potansiyelini Hesaplar</t>
  </si>
  <si>
    <t>12BYF13</t>
  </si>
  <si>
    <t>12BIS19</t>
  </si>
  <si>
    <t>Çok Örneklem Testleri Uygulaması - 2</t>
  </si>
  <si>
    <t>12BIS20</t>
  </si>
  <si>
    <t>22 Aralık Salı</t>
  </si>
  <si>
    <t>12RHS11</t>
  </si>
  <si>
    <t>Normal insan cinselliği ve cinselliğin psikofizyolojisi</t>
  </si>
  <si>
    <t>Uyarıcı ve uyuşturucu maddelerin bağımlığını, yan etkilerini yol açtığı davranış değişikiliklerini  öğrenmek</t>
  </si>
  <si>
    <t>12RHS12</t>
  </si>
  <si>
    <t>12TEBAD.05</t>
  </si>
  <si>
    <t>Neden Probleme dayalı öğrenim 1 (PDÖ)</t>
  </si>
  <si>
    <t>Probleme Dayalı Öğrenimin (PDÖ) amacı, hedefleri ve çıktılarını bilir.</t>
  </si>
  <si>
    <t>12TEBAD.06</t>
  </si>
  <si>
    <t>Neden Probleme dayalı öğrenim 2 (PDÖ)</t>
  </si>
  <si>
    <t>23 Aralık Çarşamba</t>
  </si>
  <si>
    <t>12FIZ.L01/12BYF.L01</t>
  </si>
  <si>
    <t>Fizyoloji Uygulama A Grubu/Biyofizik Uygulama B grubu</t>
  </si>
  <si>
    <t>Laboratuvar kuralları ve güvenliği - 1/Membran Potansiyeli, Nernst Potansiyeli Hesabı</t>
  </si>
  <si>
    <t>Doç. Dr. Bülent IŞIK, Prof. Dr. Füsun SONAR, Dr. Öğr. Üyesi Derviş DAŞDELEN,  Öğr. Gör. Mustafa ÖZDAMAR 1-2, / Prof. Dr. A. Cihangir UĞUZ</t>
  </si>
  <si>
    <t>Laboratuvar kurallarını ve güvenli çalışma prensiplerini açıklar.</t>
  </si>
  <si>
    <t>12FIZ.L02/12BYF.L02</t>
  </si>
  <si>
    <t>Laboratuvar kuralları ve güvenliği - 2/Membran Potansiyeli, Nernst Potansiyeli Hesabı</t>
  </si>
  <si>
    <t>Fizyoloji Uygulama B Grubu/Biyofizik Uygulama A grubu</t>
  </si>
  <si>
    <t>12THS07</t>
  </si>
  <si>
    <t>Sağlık İnsan Gücü ve Planlanması</t>
  </si>
  <si>
    <t>Topluma bugün ve gelecekte sağlık hizmetleri sunumunu gerçekleştirebilecek sağlık çalışanlarının yeterli sayıda, yüksek nitelikte ve doğru şekilde istihdam edilmesini sağlayacak politikaları öğrenir.</t>
  </si>
  <si>
    <t>12TKB.L05</t>
  </si>
  <si>
    <t>Vücut ısısı Ölçme becerisi (Uygulama)</t>
  </si>
  <si>
    <t>Vücut ısısı Ölçme becerisini öğrenir.</t>
  </si>
  <si>
    <t>24 Aralık Perşembe</t>
  </si>
  <si>
    <t>12THS08</t>
  </si>
  <si>
    <t>Türkiye'de Sağlık Hizmetleri ve Örgütlenme 1 (Merkez Teşkilat)</t>
  </si>
  <si>
    <t xml:space="preserve">Türkiye'de yürütülmekte olan sağlık hizmetlerini, hizmeti veren merkez teşkilatının görev ve sorumluluklarını öğrenir. </t>
  </si>
  <si>
    <t>12THS09</t>
  </si>
  <si>
    <t>Türkiye'de Sağlık Hizmetleri ve Örgütlenme 2 (Taşra Teşkilatı)</t>
  </si>
  <si>
    <t xml:space="preserve">Türkiye'de yürütülmekte olan sağlık hizmetlerini, hizmeti veren taşra teşkilatının tüm paydaşlarının görev ve sorumluluklarını öğrenir. </t>
  </si>
  <si>
    <t>25 Aralık Cuma</t>
  </si>
  <si>
    <t>12TEBAD.07</t>
  </si>
  <si>
    <t>PDÖ tanıtım dersi 1</t>
  </si>
  <si>
    <t>PDÖ uygulamasını demo olarak bilir ve uygular</t>
  </si>
  <si>
    <t>12TEBAD.08</t>
  </si>
  <si>
    <t>PDÖ tanıtım dersi 2</t>
  </si>
  <si>
    <t>12TEBAD.09</t>
  </si>
  <si>
    <t>PDÖ tanıtım dersi 3</t>
  </si>
  <si>
    <t>28 Aralık Pazartesi</t>
  </si>
  <si>
    <t>15.00 Biyofizik Uygulama Sınavı</t>
  </si>
  <si>
    <t>29 Aralık Salı</t>
  </si>
  <si>
    <t>15.00 Tıbbi Fizyoloji Uygulama Sınavı</t>
  </si>
  <si>
    <t>30 Aralık Çarşamba</t>
  </si>
  <si>
    <t>10:00 KURUL 2 TEORİK SINAVI</t>
  </si>
  <si>
    <t>31 Aralık Perşembe</t>
  </si>
  <si>
    <t>1 Ocak Cuma</t>
  </si>
  <si>
    <t>TATİL – Yılbaşı</t>
  </si>
  <si>
    <t>3. KURUL: HAREKET SİSTEMİNİN YAPISAL TEMELLERİ (9 HAFTA)</t>
  </si>
  <si>
    <t>Anatomi</t>
  </si>
  <si>
    <t>Anatomi Laboratuvar</t>
  </si>
  <si>
    <t>Fizyoloji Laboratuvar</t>
  </si>
  <si>
    <t>Tıbbi Mikrobiyoloji</t>
  </si>
  <si>
    <t>Histoloji ve Embriyoloji</t>
  </si>
  <si>
    <t>Histoloji Laboratuvar</t>
  </si>
  <si>
    <t>Bu ders kurulu sonunda Dönem 1 öğrencileri;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Mikroorganizmaları tanır. Temel imminolojiye giriş yapar.</t>
  </si>
  <si>
    <t>4 Ocak Pazartesi</t>
  </si>
  <si>
    <t>13ANT.01</t>
  </si>
  <si>
    <t>Anatomiye Giriş ve Terminolojisi</t>
  </si>
  <si>
    <t>Doç. Dr. Ahmet DURSUN</t>
  </si>
  <si>
    <t>Anatominin bilimsel tanımını kavrar, tıp eğitimindeki önemini belirtir ve anatomi tarihini özetler. İnsan vücuduna ait oluşumları tanımlarken anatomik terminolojiyi genel hatlarıyla öğrenir.</t>
  </si>
  <si>
    <t>13ANT.02</t>
  </si>
  <si>
    <t>Anatomide Eksenler Düzlemler</t>
  </si>
  <si>
    <t>Anatomideki Eksenleri ve Düzlemleri açıklar.</t>
  </si>
  <si>
    <t>10.00  Ortak Ders Sınavı</t>
  </si>
  <si>
    <t>13TMB.01</t>
  </si>
  <si>
    <t>Mikrobiyolojiye Giriş ve Önemi</t>
  </si>
  <si>
    <t>Mikrobiyoloji bilimini tanımlayabilme ve tıp, endüstri ve çevre alanlarındaki önemini açıklayabilme.</t>
  </si>
  <si>
    <t>13TMB.02</t>
  </si>
  <si>
    <t>Mikroorganizmaların Sınıflandırılması</t>
  </si>
  <si>
    <t>Mikroorganizmaların taksonomik sınıflandırma hiyerarşisini (domain, alem, şube vb.) ve üç domain sisteminin (Bakteri, Arkea, Ökarya) temelini açıklayabilme.</t>
  </si>
  <si>
    <t>13BYF.01</t>
  </si>
  <si>
    <t>Biyomekanik Konuları ve Amacı, Newton Yasası</t>
  </si>
  <si>
    <t>Biyomekanik Kavramını ve Amacını Tanımlar, Newton Yasasını Açıklar</t>
  </si>
  <si>
    <t>13BYF.02</t>
  </si>
  <si>
    <t>5 Ocak Salı</t>
  </si>
  <si>
    <t>13FIZ.01</t>
  </si>
  <si>
    <t>Kanın genel özellikleri ve plazma proteinleri-1</t>
  </si>
  <si>
    <t>Kan dokusu ve plazma proteinlerinin genel özelliklerini açıklar.</t>
  </si>
  <si>
    <t>13FIZ.02</t>
  </si>
  <si>
    <t>Kanın genel özellikleri ve plazma proteinleri-2</t>
  </si>
  <si>
    <t>13HIS.01</t>
  </si>
  <si>
    <t>Histoloji ve Embriyolojiye Giriş</t>
  </si>
  <si>
    <t>Prof.Dr.Murat Çetin Rağbetli</t>
  </si>
  <si>
    <t>Histoloji ve Embriyoloji alanındaki genel kavramlar ve terminolojiye hakimdir.</t>
  </si>
  <si>
    <t>13HIS.02</t>
  </si>
  <si>
    <t>Hücre</t>
  </si>
  <si>
    <t>Hücreyi tanımlayabilir, sınıflandırabilir ve hücre iskeleti kavramını açıklayabilir.</t>
  </si>
  <si>
    <t>13BIS01</t>
  </si>
  <si>
    <t>Kategorik Değişkenlerde Tek Örneklem Testleri</t>
  </si>
  <si>
    <t>Kategorik veri türünde tek örneklem testlerini (Tek örneklem oran karşılaştırma ve kikare uygunluk testlerini) bilir. Sağlık alanında kategorik veri türünde tek örneklem testlerinin kullanımını bilir. Kategorik veri türünde tek örneklem testlerini sonuçlarını yorumlayabilir.</t>
  </si>
  <si>
    <t>13BIS02</t>
  </si>
  <si>
    <t>6 Ocak Çarşamba</t>
  </si>
  <si>
    <t>13ANT.03</t>
  </si>
  <si>
    <t>Kemikler hakkında genel bilgiler, gelişimi ve sınıflandırması</t>
  </si>
  <si>
    <t>Dr. Öğr. Üyesi Ali KELEŞ</t>
  </si>
  <si>
    <t>Kemiklerin çeşitlerini ve kemikleşmeyi anatomik sınıflandırmaya göre açıklar. Kemiklerin morfolojik yapısı, gelişimi hakkında bilgi verir.</t>
  </si>
  <si>
    <t>13ANT.04</t>
  </si>
  <si>
    <t>Eklemler hakkında genel bilgiler, gelişimi ve sınıflandırılması</t>
  </si>
  <si>
    <t>Eklemlerin genel yapısı hakkında bilgi verir. İnsan vücudundaki eklem çeşitlerini anatomik ve fonksiyonel sınıflandırmaya göre açıklar.</t>
  </si>
  <si>
    <t>13TKB.01</t>
  </si>
  <si>
    <t>İletişim becerileri, Aydınlatılmış  onam</t>
  </si>
  <si>
    <t>İletişim becerilerini öğrenir ve Aydınlatılmış  onamın önemini kavrar.</t>
  </si>
  <si>
    <t>13TKB.02</t>
  </si>
  <si>
    <t>Erişkin hava yolu yönetimi</t>
  </si>
  <si>
    <t>Erişkin hava yolu yönetimi kazanır.</t>
  </si>
  <si>
    <t>13TTE.01</t>
  </si>
  <si>
    <t>13TTE.02</t>
  </si>
  <si>
    <t>7 Ocak Perşembe</t>
  </si>
  <si>
    <t>13TIN</t>
  </si>
  <si>
    <t>13IBD</t>
  </si>
  <si>
    <t>13ANT.L01 / 13FIZ.L01</t>
  </si>
  <si>
    <t>Anatomi Uygulama A / Fizyoloji Uygulama B</t>
  </si>
  <si>
    <t>Anatomi labaratuvarının tanıtılması / Kan alma teknikleri</t>
  </si>
  <si>
    <t>Prof. Dr. Figen TAŞER, Doç. Dr. Ahmet DURSUN, Dr. Öğr. Üyesi Ali KELEŞ / Doç. Dr. Bülent IŞIK, Dr. Öğr. Üyesi Derviş DAŞDELEN,  Öğr. Gör. Mustafa ÖZDAMAR</t>
  </si>
  <si>
    <t>Anatomi labaratuvarında uyulması gereken kuralları öğrenir. / Kan alma tekniklerini açıklar ve uygular.</t>
  </si>
  <si>
    <t>13ANT.L02 / 13FIZ.L02</t>
  </si>
  <si>
    <t>Kemikler ve eklemler hakkında genel bilgiler, gelişimi ve 
sınıflandırması / Kan alma teknikleri</t>
  </si>
  <si>
    <t>Kemikler ve eklemlerin genel özelliklerini maket ve/veya kadavra, kemik üzerinden açıklar. / Kan alma tekniklerini açıklar ve uygular.</t>
  </si>
  <si>
    <t>Anatomi Uygulama B / Fizyoloji Uygulama A</t>
  </si>
  <si>
    <t>Kemikler ve eklemler hakkında genel bilgiler, gelişimi ve
sınıflandırması / Kan alma teknikleri</t>
  </si>
  <si>
    <t>8 Ocak Cuma</t>
  </si>
  <si>
    <t>13TMB.03</t>
  </si>
  <si>
    <t>Flora, Parazitlik, Patojenite, Mikroorganizma Çevre İlişkisi</t>
  </si>
  <si>
    <t>Normal flora, parazitlik, kommensalizm, mutualizm ve patojenite kavramlarını tanımlayabilme ve birbirinden ayırt edebilme.</t>
  </si>
  <si>
    <t>13TMB.04</t>
  </si>
  <si>
    <t>Parazit Konak İlişkisi</t>
  </si>
  <si>
    <t>Parazitik bir yaşam döngüsündeki konak tiplerini (son konak, ara konak) ve vektörleri (mekanik, biyolojik) tanımlayabilme.</t>
  </si>
  <si>
    <t>13HIS.L01</t>
  </si>
  <si>
    <t>Histoloji ve Embriyoloji A Grubu</t>
  </si>
  <si>
    <t>Mikroskop Kullanımı</t>
  </si>
  <si>
    <t>Işık mikroskobunun bölümlerini bilir, mikroskobu doğru ve güvenli şekilde kullanabilir, çeşitli büyütmelerde görüntüleri net olarak elde edebilir.</t>
  </si>
  <si>
    <t>Histoloji ve Embriyoloji B Grubu</t>
  </si>
  <si>
    <t>13HIS.03</t>
  </si>
  <si>
    <t>Hücre zarı</t>
  </si>
  <si>
    <t>Hücre zarının yapısını ve bileşenlerini anlatabilir</t>
  </si>
  <si>
    <t>13HIS.04</t>
  </si>
  <si>
    <t>Hücre sitoplazması ve organelleri</t>
  </si>
  <si>
    <t>Hücre sitoplazmasının yapısal, fonksiyonel ve morfolojik özelliklerini bilir. Hücrenin organellerini ayırt edebilir.</t>
  </si>
  <si>
    <t>11 Ocak Pazartesi</t>
  </si>
  <si>
    <t>13ANT.05</t>
  </si>
  <si>
    <t>Columna Vertebralis Kemikleri (Cervical ve Thoracal)</t>
  </si>
  <si>
    <t>Sternum ve Costae üzerindeki oluşumları açıklar. Thorax eklemlerinin isimlerini, tiplerini, ligamentlerini ve fonksiyonlarını söyler.</t>
  </si>
  <si>
    <t>Columna Vertebralis Kemikleri (Lumbal ve Sacral)</t>
  </si>
  <si>
    <t>13TBK.01</t>
  </si>
  <si>
    <t>Nükleik asitler, pürin ve pirimidin bazları</t>
  </si>
  <si>
    <t>Genetik materyal kavramını, genetik materyal kimyasal yapısını öğrenir. Pürn pirimidin bazlarını sınıflamasını ve etkileşim şekillerini anlatabilir. Nükleotid, nükleozid kavramlarını tarifleyebilir.</t>
  </si>
  <si>
    <t>13TBK.02</t>
  </si>
  <si>
    <t>13TMB.05</t>
  </si>
  <si>
    <t>Bakterilerin Genel Özellikleri-1</t>
  </si>
  <si>
    <t>Bakteri hücrelerinin temel morfolojilerini (kok, basil, spiral) ve dizilişlerini (diplo, strepto, staphilo) tanımlayabilme.</t>
  </si>
  <si>
    <t>13TMB.06</t>
  </si>
  <si>
    <t>Bakterilerin Genel Özellikleri-2</t>
  </si>
  <si>
    <t>Bakteri hücre duvarının yapısını ve işlevini, Gram-pozitif ve Gram-negatif tipler arasındaki farkları belirterek açıklayabilme.</t>
  </si>
  <si>
    <t>13AIT</t>
  </si>
  <si>
    <t>12 Ocak Salı</t>
  </si>
  <si>
    <t>13HIS.05</t>
  </si>
  <si>
    <t>Hücre çekirdeği</t>
  </si>
  <si>
    <t>Hücre çekirdeğinin yapısal, fonksiyonel ve morfolojik özelliklerini bilir.</t>
  </si>
  <si>
    <t>13HIS.06</t>
  </si>
  <si>
    <t>Hücre bölünmeleri</t>
  </si>
  <si>
    <t>Hücrelerin bölünme ve ölüm şekillerini ayrıntılı bir şekilde ayırt edebilir.</t>
  </si>
  <si>
    <t>Columna Vertebralis Eklemleri</t>
  </si>
  <si>
    <t>Toraks Kemikleri ve Eklemleri</t>
  </si>
  <si>
    <t>13HIS.07</t>
  </si>
  <si>
    <t>Histokimya</t>
  </si>
  <si>
    <t>Temel ve güncel histolojik teknikleri açıklayabilir. Histolojik boyaları sınıflandırarak örnekler verebilir.</t>
  </si>
  <si>
    <t>13HIS.08</t>
  </si>
  <si>
    <t>Mikroskoplar</t>
  </si>
  <si>
    <t>Mikroskop çeşitlerini ve temel prensiplerini anlatabilir.</t>
  </si>
  <si>
    <t>13ING</t>
  </si>
  <si>
    <t>13 Ocak Çarşamba</t>
  </si>
  <si>
    <t>13TKB.03</t>
  </si>
  <si>
    <t>Temel Yaşam Desteği (Erişkin)</t>
  </si>
  <si>
    <t>Temel Yaşam Desteği (Erişkin) önemini kavrar.</t>
  </si>
  <si>
    <t>13FIZ.03</t>
  </si>
  <si>
    <t>Kan yapımı (Hematopoez)</t>
  </si>
  <si>
    <t>Kan yapım mekanizmalarını açıklar.</t>
  </si>
  <si>
    <t>13FIZ.04</t>
  </si>
  <si>
    <t>Eritrositlerin yapımı (Eritropoez) ve eritrositler</t>
  </si>
  <si>
    <t>Eritroistleri ve yapım mekanizmalarını açıklar.</t>
  </si>
  <si>
    <t>13TKB.L01/13HIS.L02</t>
  </si>
  <si>
    <t>Klinik Beceriler A Grubu/Histoloji ve Embriyoloji B Grubu</t>
  </si>
  <si>
    <t>Temel Yaşam Desteği (Erişkin) Uygulama 1/Hücre Şekilleri</t>
  </si>
  <si>
    <t>Doç.Dr.Dilek Atik-Doç.Dr.H.Şeyma Akça/Prof.Dr.Murat Çetin Rağbetli</t>
  </si>
  <si>
    <t>Temel Yaşam Desteği (Erişkin) Uygulamayı öğrenir./Hücreleri mikroskopta inceleyerek şekillerine (yassı, kübik, prizmatik vs.) göre birbirinden ayırt edebilir.</t>
  </si>
  <si>
    <t>13TKB.L02/13HIS.L03</t>
  </si>
  <si>
    <t>Temel Yaşam Desteği (Erişkin) Uygulama 2/Çekirdek şekillerine göre hücreler</t>
  </si>
  <si>
    <t>Temel Yaşam Desteği (Erişkin) Uygulamayı öğrenir./Tek çekirdekli, çift çekirdekli, parçalı çekirdekli ve çekirdeksiz hücreleri mikroskopta inceleyerek ayırt edebilir.</t>
  </si>
  <si>
    <t>Klinik  Beceriler B Grubu/Histoloji ve Embriyoloji A Grubu</t>
  </si>
  <si>
    <t>14 Ocak Perşembe</t>
  </si>
  <si>
    <t>13TBK.03</t>
  </si>
  <si>
    <t>Translasyon</t>
  </si>
  <si>
    <t>Genetik bilginin şifresini göre protein sentezini adım adım sıralayabilir. Protein sentezi sürecini ve hücrede gerçekleştikleri organelleri anlatabilir.</t>
  </si>
  <si>
    <t>13TBK.04</t>
  </si>
  <si>
    <t>13TTE.03</t>
  </si>
  <si>
    <t>13TTE.04</t>
  </si>
  <si>
    <t>13ANT.L03 / 13FIZ.L03</t>
  </si>
  <si>
    <t>Columna vertebralis ve Toraks Kemikleri/Kan alma teknikleri</t>
  </si>
  <si>
    <t>Columna vertebralis ve toraks kemikleri, üzerindeki oluşumları maket ve/veya kadavra, kemik üzerinden açıklar./Kan alma tekniklerini açıklar ve uygular.</t>
  </si>
  <si>
    <t>13ANT.L04 / 13FIZ.L04</t>
  </si>
  <si>
    <t>Columna vertebralis ve Toraks Eklemelri/Kan alma teknikleri</t>
  </si>
  <si>
    <t>Columna vertebralis ve toraks eklemlerini maket ve/veya kadavra, kemik üzerinden açıklar./Kan alma tekniklerini açıklar ve uygular.</t>
  </si>
  <si>
    <t>15 Ocak Cuma</t>
  </si>
  <si>
    <t>13HIS.09</t>
  </si>
  <si>
    <t>İmmünohistokimya</t>
  </si>
  <si>
    <t>İmmünohistokimyasal kavramları tanımlayabilir ve boyama yöntemlerini öğrenir.</t>
  </si>
  <si>
    <t>13HIS.10</t>
  </si>
  <si>
    <t>Hücre kültürü</t>
  </si>
  <si>
    <t>Hücre kültütü laboratuvarında bulunması gereken cihaz ve sarf malzemeleri sayabilir. Hücre büyümesi için gerekli optimum çevresel koşulları açıklayabilir. Hücre kültürü elde etme ve saklama yöntemlerini bilir.</t>
  </si>
  <si>
    <t>13HIS.L04</t>
  </si>
  <si>
    <t>Histokimya (Rutin boyamalar)</t>
  </si>
  <si>
    <t>Doku bileşenlerini ayırt etmek için rutin histolojik boyalarla boyanmış preparatları mikroskop altında inceleyerek boyamanın çeşidini ayırt edebilir.</t>
  </si>
  <si>
    <t>13HIS.L05</t>
  </si>
  <si>
    <t>Histokimya (Özel boyamalar)</t>
  </si>
  <si>
    <t>Doku bileşenlerini ayırt etmek için kullanılan özel histokimyasal boyalarla boyanmış preparatları mikroskop altında inceleyerek ayırt edebilir.</t>
  </si>
  <si>
    <t>Histoloji ve Embriyoloji B grubu</t>
  </si>
  <si>
    <t>13TDD</t>
  </si>
  <si>
    <t>18 Ocak Pazartesi</t>
  </si>
  <si>
    <t>13ANT.09</t>
  </si>
  <si>
    <t>Üst Ekstremite Kemikleri-clavicula, scapula</t>
  </si>
  <si>
    <t>Üst ekstremite kemiklerinden kavşak kemikleri (scapula ve clavicula) kemiklerini ve kemiklerin üzerindeki oluşumları açıklar.</t>
  </si>
  <si>
    <t>13ANT.10</t>
  </si>
  <si>
    <t>Üst Ekstremite Kemikleri-humerus</t>
  </si>
  <si>
    <t>Üst ekstremite kemiklerinden humerus'u ve üzerindeki oluşumları açıklar.</t>
  </si>
  <si>
    <t>13FIZ.05</t>
  </si>
  <si>
    <t>Eritrositlerde metabolizma</t>
  </si>
  <si>
    <t>Eritrosit metabolizmasını ve özelliklerini açıklar.</t>
  </si>
  <si>
    <t>13FIZ.06</t>
  </si>
  <si>
    <t>Hemoglobin yapımı ve demir metabolizması</t>
  </si>
  <si>
    <t>Hemoglobin yapımı ve demir metabolizması açıklar.</t>
  </si>
  <si>
    <t>13BYF.03</t>
  </si>
  <si>
    <t>19 Ocak Salı</t>
  </si>
  <si>
    <t>13HIS.11</t>
  </si>
  <si>
    <t>Epitel doku</t>
  </si>
  <si>
    <t>Doku kavramını açıklayabilir ve dört temel doku tipini sayabilir. Epitel dokusunun genel histolojik düzenlenişini bilir ve epitel dokuyu sınıflandırabilir. Hücre membran özelleşmelerini açıklayabilir.</t>
  </si>
  <si>
    <t>13HIS.12</t>
  </si>
  <si>
    <t>Örtü epiteli</t>
  </si>
  <si>
    <t>Örtü epitelini hücrelerin şekillerine ve katman sayısına göre sınıflandırabilir. Örtü epiteli çeşitlerinin bulunduğu organlar hakkında bilgi sahibidir.</t>
  </si>
  <si>
    <t>13ANT.11</t>
  </si>
  <si>
    <t>Üst Ekstremite Kemikleri-radius, ulna</t>
  </si>
  <si>
    <t>Üst ekstremite kemiklerinden radius, ulna kemiklerini ve kemiklerin üzerindeki oluşumları açıklar.</t>
  </si>
  <si>
    <t>13ANT.12</t>
  </si>
  <si>
    <t>Üst Ekstremite Kemikleri-ossa manus</t>
  </si>
  <si>
    <t>Üst ekstremite kemiklerinden ossa manus kemiklerini ve kemiklerin üzerindeki oluşumları açıklar.</t>
  </si>
  <si>
    <t>13TTE.05</t>
  </si>
  <si>
    <t>13TTE.06</t>
  </si>
  <si>
    <t>20 Ocak Çarşamba</t>
  </si>
  <si>
    <t>13ANT.13</t>
  </si>
  <si>
    <t>Üst Ekstremite Eklemleri-articulationes membri superioris liberi</t>
  </si>
  <si>
    <t>Artt. membri superioris liberi bulunan eklemlerin isimlerini, tiplerini, ligamentlerini ve fonksiyonlarını söyler.</t>
  </si>
  <si>
    <t>13ANT.14</t>
  </si>
  <si>
    <t>Üst Ekstremite Eklemleri-articulationes carpi,
metocarpophalengeal ve interphalengeales</t>
  </si>
  <si>
    <t>Artt. Carpi-metocarpophalengeal ve interphalengeales'de bulunan eklemlerin isimlerini, tiplerini, ligamentlerini ve fonksiyonlarını söyler.</t>
  </si>
  <si>
    <t>13FIZ.07</t>
  </si>
  <si>
    <t>Anemiler</t>
  </si>
  <si>
    <t>Anemi türlerini açıklar.</t>
  </si>
  <si>
    <t>13FIZ.08</t>
  </si>
  <si>
    <t>Polisitemiler</t>
  </si>
  <si>
    <t>Polisitemi türlerini açıklar.</t>
  </si>
  <si>
    <t>13TKB.L03/13HIS.L06</t>
  </si>
  <si>
    <t xml:space="preserve">Temel Yaşam Desteği (Erişkin) Uygulama 3/Epitel doku </t>
  </si>
  <si>
    <t>Temel Yaşam Desteği (Erişkin) Uygulamayı öğrenir./Epitel doku hücrelerinin şekillerini birbirinden ayırt edebilir.</t>
  </si>
  <si>
    <t>13TKB.L04/13HIS.L07</t>
  </si>
  <si>
    <t>Temel Yaşam Desteği (Erişkin) Uygulama 4/Örtü epiteli</t>
  </si>
  <si>
    <t>Temel Yaşam Desteği (Erişkin) Uygulamayı öğrenir./Örtü epitelinin çeşitlerini mikroskop altında inceleyerek ayırt edebilir ve çizebilir.</t>
  </si>
  <si>
    <t>21 Ocak Perşembe</t>
  </si>
  <si>
    <t>13ANT.L05 / 13FIZ.L05</t>
  </si>
  <si>
    <t>Üst Ekstremite Kemikleri/Hemoglobin, hematokrit ve sedimentasyon ölçümü</t>
  </si>
  <si>
    <t>Üst ekstremite kemikleri üzerindeki oluşumları maket ve/veya kadavra-kemik üzerinden açıklar./Hemoglobin, sedimentasyon ve hematokrit ölçümünü açıklar ve uygular.</t>
  </si>
  <si>
    <t>13ANT.L06 / 13FIZ.L06</t>
  </si>
  <si>
    <t>Üst Ekstremite Eklemeleri/Hemoglobin, hematokrit ve sedimentasyon ölçümü</t>
  </si>
  <si>
    <t>Üst ekstremite eklemlerin isimlerini, tiplerini, ligamentlerini ve fonksiyonlarını maket ve/veya kadavra üzerinden açıklar./Hemoglobin, sedimentasyon ve hematokrit ölçümünü açıklar ve uygular.</t>
  </si>
  <si>
    <t>22 Ocak Cuma</t>
  </si>
  <si>
    <t>13TBK.05</t>
  </si>
  <si>
    <t>Posttranslasyonel modifikasyonlar, proteomik</t>
  </si>
  <si>
    <t xml:space="preserve">DNA ve RNA nın protein sentezi sürecinde aldıkları vazifeleri anlatır.Protein sentezi sonrası değişime uğrayan bazı protein yapılardaki değişimin mekanizmasını öğrenir. Proteinlerin posttranlasyonel modifikasyon ile kazandığı rolü öğrenir. </t>
  </si>
  <si>
    <t>13TBK.06</t>
  </si>
  <si>
    <t>13BIS03</t>
  </si>
  <si>
    <t>Kategorik Değişkenlerde İki Örneklem Testleri</t>
  </si>
  <si>
    <t>Kategorik veri türünde iki örneklem testlerini (2x2 ve RxC tipi kontejans tablolarında Kikare Bağımsızlık testlerini ve McNemar Testini) )bilir. Sağlık alanında kategorik veri türünde iki örneklem testlerinin kullanımını bilir. Kategorik veri türünde iki örneklem testlerini sonuçlarını yorumlayabilir.</t>
  </si>
  <si>
    <t>13BIS04</t>
  </si>
  <si>
    <t>13HIS.13</t>
  </si>
  <si>
    <t>Bez epiteli (Endokrin)</t>
  </si>
  <si>
    <t>Endokrin bezlerin salgı epitelinin histolojik özelliklerine hakimdir. Endokrin bezlerin mikroskobik ve fonksiyonel özelliklerini bilir.</t>
  </si>
  <si>
    <t>13HIS.14</t>
  </si>
  <si>
    <t>Bez epiteli (Ekzokrin)</t>
  </si>
  <si>
    <t>Ekzokrin bezlerin salgı epitelinin histolojik özelliklerine hakimdir. Ekzokrin bezlerin mikroskobik ve fonksiyonel özelliklerini bilir.</t>
  </si>
  <si>
    <t>25 Ocak Pazartesi</t>
  </si>
  <si>
    <t>13ANT.15</t>
  </si>
  <si>
    <t>Alt Ekstremite Kemikleri-coxae</t>
  </si>
  <si>
    <t>Alt ekstremite kemiklerinden coxa'yı ve üzerindeki oluşumları açıklar.</t>
  </si>
  <si>
    <t>13ANT.16</t>
  </si>
  <si>
    <t>Alt Ekstremite Kemikleri-femur</t>
  </si>
  <si>
    <t>Alt ekstremite kemiklerinden femur'u ve üzerindeki oluşumları açıklar.</t>
  </si>
  <si>
    <t>13FIZ.09</t>
  </si>
  <si>
    <t>Trombositler ve işlevleri-1</t>
  </si>
  <si>
    <t>Trombositlerin fonksiyonel özelliklerini açıklar.</t>
  </si>
  <si>
    <t>13FIZ.10</t>
  </si>
  <si>
    <t>Trombositler ve işlevleri-2</t>
  </si>
  <si>
    <t>13TEBAD.L01</t>
  </si>
  <si>
    <t>13TMB.17</t>
  </si>
  <si>
    <t>Mikroorganizmaların Dış Ortamda Üreme Hızları</t>
  </si>
  <si>
    <t>Bakteriyel üreme eğrisinin dört fazını (lag, log, durma, ölüm) ve mikrobiyal üremeyi etkileyen faktörleri açıklayabilme.</t>
  </si>
  <si>
    <t>13TMB.18</t>
  </si>
  <si>
    <t>İmmunolojiye Giriş-1</t>
  </si>
  <si>
    <t>Antijen, antikor gibi temel immünoloji terimlerini tanımlayabilme ve doğal ile kazanılmış bağışıklık arasındaki farkı belirtebilme.</t>
  </si>
  <si>
    <t>26 Ocak Salı</t>
  </si>
  <si>
    <t>13FIZ.11</t>
  </si>
  <si>
    <t>Hemostaz, pıhtılaşma mekanizmaları-1</t>
  </si>
  <si>
    <t>Pıhtılaşma mekanizmalarını açıklar.</t>
  </si>
  <si>
    <t>13FIZ.12</t>
  </si>
  <si>
    <t>Hemostaz, pıhtılaşma mekanizmaları-2</t>
  </si>
  <si>
    <t>13ANT.17</t>
  </si>
  <si>
    <t>Alt Ekstremite Kemikleri-tibia, fibula</t>
  </si>
  <si>
    <t>Alt ekstremite kemiklerinden tibia, fibula kemiklerini ve kemiklerin üzerindeki oluşumları açıklar.</t>
  </si>
  <si>
    <t>13ANT.18</t>
  </si>
  <si>
    <t>Alt Ekstremite Kemikleri-ossa pedis</t>
  </si>
  <si>
    <t>Alt ekstremite kemiklerinden ossa pedis kemiklerini ve kemiklerin üzerindeki oluşumları açıklar.</t>
  </si>
  <si>
    <t>13TMB.19</t>
  </si>
  <si>
    <t>İmmunolojiye Giriş-2</t>
  </si>
  <si>
    <t>Birincil ve ikincil lenfoid organları sayabilme ve immün sistemdeki rollerini açıklayabilme.</t>
  </si>
  <si>
    <t>13TMB.20</t>
  </si>
  <si>
    <t>İmmunolojiye Giriş-3</t>
  </si>
  <si>
    <t>Kazanılmış bağışıklık yanıtının iki kolunu (humoral ve hücresel bağışıklık) ve temel işleyişlerini tanımlayabilme.</t>
  </si>
  <si>
    <t>27 Ocak Çarşamba</t>
  </si>
  <si>
    <t>13ANT.19</t>
  </si>
  <si>
    <t>Alt Ekstremite Eklemleri-articulationes membri inferioris liberi</t>
  </si>
  <si>
    <t>Artt. membri inferioris liberi eklemlerini bölümlere ayırır, eklemlerin isimlerini, tiplerini, ligamentlerini ve fonksiyonlarını söyler.</t>
  </si>
  <si>
    <t>13ANT.20</t>
  </si>
  <si>
    <t>Alt Ekstremite Eklemleri-articulationes tarsii,
metatarsophalangeae, interphalangeae pedis</t>
  </si>
  <si>
    <t>Artt. Tarsi, metatarsophalangeae, interphalangeae pedis eklemlerini bölümlere ayırır, eklemlerin isimlerini, tiplerini, ligamentlerini ve fonksiyonlarını söyler.</t>
  </si>
  <si>
    <t>13TKB.04</t>
  </si>
  <si>
    <t>Pediatrik hava yolu yönetimi</t>
  </si>
  <si>
    <t>Pediatrik hava yolu yönetiminin önemini kavrar.</t>
  </si>
  <si>
    <t>13TKB.05</t>
  </si>
  <si>
    <t>Temel yaşam desteği (Pediatrik)</t>
  </si>
  <si>
    <t>Temel yaşam desteği (Pediatrik) kavrar.</t>
  </si>
  <si>
    <t>13TEBAD.L02</t>
  </si>
  <si>
    <t>13HIS.15</t>
  </si>
  <si>
    <t>Bağ dokusu</t>
  </si>
  <si>
    <t>Bağ dokusu kavramını açıklayabilir, genel özelliklerini bilir.</t>
  </si>
  <si>
    <t>13HIS.16</t>
  </si>
  <si>
    <t>Bağ dokusu elemanları</t>
  </si>
  <si>
    <t>Bağ dokusu hücreleri, fibrilleri ve diğer elemanları hakkında detaylı bilgi sahibidir.</t>
  </si>
  <si>
    <t>28 Ocak Perşembe</t>
  </si>
  <si>
    <t>13HIS.L08</t>
  </si>
  <si>
    <t>Endokrin bez epiteli</t>
  </si>
  <si>
    <t>Endokrin bez epitelini mikroskop altında inceleyebilir ve çizebilir.</t>
  </si>
  <si>
    <t>13HIS.L09</t>
  </si>
  <si>
    <t>Ekzokrin bez epiteli</t>
  </si>
  <si>
    <t>Ekzokrin bez epitelini mikroskop altında inceleyebilir ve çizebilir. Seröz ve müköz hücrelerin morfolojik ayrımını yapabilir.</t>
  </si>
  <si>
    <t>13ANT.L07 / 13FIZ.L07</t>
  </si>
  <si>
    <t>Alt Ekstremite Kemikleri/Kanama-pıhtılaşma zamanı belirleme</t>
  </si>
  <si>
    <t>Alt ekstremite kemikleri üzerindeki oluşumları maket ve/veya kadavra-kemik üzerinden açıklar./Kanama-pıhtılaşma zamanını tayin eder ve belirler.</t>
  </si>
  <si>
    <t>13ANT.L08 / 13FIZ.L08</t>
  </si>
  <si>
    <t>Alt Ekstremite Eklemleri/Kanama-pıhtılaşma zamanı belirleme</t>
  </si>
  <si>
    <t>Alt ekstremite eklemlerini maket ve/veya kadavra üzerinden açıklar./Kanama-pıhtılaşma zamanını tayin eder ve belirler.</t>
  </si>
  <si>
    <t>29 Ocak Cuma</t>
  </si>
  <si>
    <t>13BIS05</t>
  </si>
  <si>
    <t>Kategorik Değişkenlerde Çok Örneklem Testleri</t>
  </si>
  <si>
    <t>Kategorik veri türünde çok örneklem testlerini (2x2 ve RxC tipi kontejans tablolarında Kikare Trend analizini ve Cochran Q Testini) )bilir. Sağlık alanında kategorik veri türünde iki örneklem testlerinin kullanımını bilir. Kategorik veri türünde iki örneklem testlerini sonuçlarını yorumlayabilir.</t>
  </si>
  <si>
    <t>13BIS06</t>
  </si>
  <si>
    <t>13TEBAD.L03</t>
  </si>
  <si>
    <t>13HIS.17</t>
  </si>
  <si>
    <t>Bağ dokusunun sınıflandırılması</t>
  </si>
  <si>
    <t>Bağ dokusunu ayrntılı bir şekilde sınıflandırabilir ve özelleşmiş bağ dokusu çeşitlerini bilir.</t>
  </si>
  <si>
    <t>13HIS.18</t>
  </si>
  <si>
    <t>Yağ dokusu</t>
  </si>
  <si>
    <t xml:space="preserve">Yağ dokusunun tanımını yapabilir, histolojik özelliklerini bilir. </t>
  </si>
  <si>
    <t>YARIYIL TATİLİ (1-14 Şubat 2027)</t>
  </si>
  <si>
    <t>Bahar yarıyılı resmi başlangıcı 15 Şubat 2027 — bu tarihe kadar ders yapılmaz.</t>
  </si>
  <si>
    <t>15 Şubat Pazartesi</t>
  </si>
  <si>
    <t>13ANT.21</t>
  </si>
  <si>
    <t>Neurocranium Kemikleri-os frontale</t>
  </si>
  <si>
    <t>Encephalon’un yerleştiği cavum cranii’yi çevreleyen kemiklerden os frontale'yi ve üzerindeki oluşumları açıklar.</t>
  </si>
  <si>
    <t>13ANT.22</t>
  </si>
  <si>
    <t>Neurocranium Kemikleri-os occipitale</t>
  </si>
  <si>
    <t>Encephalon’un yerleştiği cavum cranii’yi çevreleyen kemiklerden os parietale'yi ve üzerindeki oluşumları açıklar.</t>
  </si>
  <si>
    <t>13FIZ.13</t>
  </si>
  <si>
    <t>Pıhtılaşma bozuklukları</t>
  </si>
  <si>
    <t>Damar içi pıhtılaşmaya neden olan faktörleri açıklar.</t>
  </si>
  <si>
    <t>13FIZ.14</t>
  </si>
  <si>
    <t>Damar içi pıhtılaşmanın önlenmesi</t>
  </si>
  <si>
    <t>Damar içi pıhtılaşmayı önleme mekanizmalarını açıklar.</t>
  </si>
  <si>
    <t>13BIS07</t>
  </si>
  <si>
    <t>Kategorik Değişkenlerde Örneklem Testleri Uygulaması - 1</t>
  </si>
  <si>
    <t>Kategorik veri türünde tek, iki ve çok örneklem testleri konularında uygulama örneklerini paket programlar üzerinde çözerek pratik kabiliyetini artırır.</t>
  </si>
  <si>
    <t>13BIS08</t>
  </si>
  <si>
    <t>16 Şubat Salı</t>
  </si>
  <si>
    <t>13FIZ.15</t>
  </si>
  <si>
    <t>Lökositler ve işlevleri-1</t>
  </si>
  <si>
    <t>Lökositlerin fonksiyonlarını açıklar.</t>
  </si>
  <si>
    <t>13FIZ.16</t>
  </si>
  <si>
    <t>Lökositler ve işlevleri-2</t>
  </si>
  <si>
    <t>13ANT.23</t>
  </si>
  <si>
    <t>Neurocranium Kemikleri-os parietale</t>
  </si>
  <si>
    <t>Encephalon’un yerleştiği cavum cranii’yi çevreleyen kemiklerden os occipitale'yi ve üzerindeki oluşumları açıklar.</t>
  </si>
  <si>
    <t>13ANT.24</t>
  </si>
  <si>
    <t>Neurocranium Kemikleri-os sphenoidale</t>
  </si>
  <si>
    <t>Encephalon’un yerleştiği cavum cranii’yi çevreleyen kemiklerden os ethmoidale'yi ve üzerindeki oluşumları açıklar.</t>
  </si>
  <si>
    <t>13BIS09</t>
  </si>
  <si>
    <t>Kategorik Değişkenlerde Örneklem Testleri Uygulaması - 2</t>
  </si>
  <si>
    <t>13BIS10</t>
  </si>
  <si>
    <t>17 Şubat Çarşamba</t>
  </si>
  <si>
    <t>13TKB.L05/13HIS.L10</t>
  </si>
  <si>
    <t>Temel yaşam desteği (Pediatrik) Uygulama 1/Bağ dokusu çeşitleri</t>
  </si>
  <si>
    <t>Temel yaşam desteği (Pediatrik) Uygulamasını öğrenir./Bağ dokusunun çeşitlerini mikroskop altında inceleyerek birbirinden ayırt edebilir ve çizebilir..</t>
  </si>
  <si>
    <t>13TKB.L06/13HIS.L11</t>
  </si>
  <si>
    <t>Temel yaşam desteği (Pediatrik) Uygulama 2/Bağ dokusu hücreleri ve fibrilleri</t>
  </si>
  <si>
    <t>Temel yaşam desteği (Pediatrik) Uygulamasını öğrenir./Bağ dokusunu oluşturan hareketli ve hareketsiz hücreleri, fibril çeşitlerini ve düzenlenişini mikroskop altında inceleyerek birbirinden ayırt edebilir ve çizebilir.</t>
  </si>
  <si>
    <t>13TMB.07</t>
  </si>
  <si>
    <t>Bakterilerin Genel Özellikleri-3</t>
  </si>
  <si>
    <t>Kapsül, flagella ve pilus gibi bakteri hücre duvarının dışındaki yapıları ve işlevlerini sayabilme.</t>
  </si>
  <si>
    <t>13TMB.08</t>
  </si>
  <si>
    <t>Bakterilerin Genel Özellikleri-4</t>
  </si>
  <si>
    <t>Nükleoid, ribozom ve endospor gibi bakteri hücresinin iç yapılarını ve görevlerini tanımlayabilme.</t>
  </si>
  <si>
    <t>18 Şubat Perşembe</t>
  </si>
  <si>
    <t>13ANT.L09 / 13FIZ.L09</t>
  </si>
  <si>
    <t>Neurocranium Kemikleri-os frontale, os occipitale/Kan grubu tayini ve karşıt reaksiyon tayini</t>
  </si>
  <si>
    <t>Neurocranium kemiklerinden os frontale, os occipitale üzerindeki oluşumları maket ve/veya kadavra-kemik üzerinden açıklar./Kan gruplarının nasıl belirlendiğini ve kan grupları-karşıt reaksiyon tayinini açıklar.</t>
  </si>
  <si>
    <t>13ANT.L10 / 13FIZ.L10</t>
  </si>
  <si>
    <t>Neurocranium Kemikleri-os parietale, os sphenoidale/Kan grubu tayini ve karşıt reaksiyon tayini</t>
  </si>
  <si>
    <t>Neurocranium kemiklerinden os parietale ve os sphenoidale üzerindeki oluşumları maket ve/veya kadavra-kemik üzerinden açıklar./Kan gruplarının nasıl belirlendiğini ve kan grupları-karşıt reaksiyon tayinini açıklar.</t>
  </si>
  <si>
    <t>19 Şubat Cuma</t>
  </si>
  <si>
    <t>13BIS21</t>
  </si>
  <si>
    <t>Faktör Analizi Uygulaması - 2</t>
  </si>
  <si>
    <t>Faktör analizi konularında uygulama örneklerini paket programlar üzerinde çözerek pratik kabiliyetini artırır. Bireysel olarak ilgili analizleri uygulayabilir.</t>
  </si>
  <si>
    <t>13BIS22</t>
  </si>
  <si>
    <t>13HIS.19</t>
  </si>
  <si>
    <t>Kıkırdak doku</t>
  </si>
  <si>
    <t>Kıkırdak dokusunu ve bileşenlerini tanımlayabilir. İntervertebral disklerin histolojik özelliklerini bilir.</t>
  </si>
  <si>
    <t>13HIS.20</t>
  </si>
  <si>
    <t>Kıkırdak dokunun sınıflandırılması</t>
  </si>
  <si>
    <t>Kıkırdak dokusunu sınıflandırabilir, aralarındaki farkları ve benzerlikleri açıklayabilir, bulundukları yerlere örnekler verebilir.</t>
  </si>
  <si>
    <t>22 Şubat Pazartesi</t>
  </si>
  <si>
    <t>13ANT.25</t>
  </si>
  <si>
    <t>Neurocranium Kemikleri-os temporale</t>
  </si>
  <si>
    <t>Encephalon’un yerleştiği cavum cranii’yi çevreleyen kemiklerden os temporale'yi ve üzerindeki oluşumları açıklar.</t>
  </si>
  <si>
    <t>13ANT.26</t>
  </si>
  <si>
    <t>Neurocranium Kemikleri-os ethmoidale</t>
  </si>
  <si>
    <t>Encephalon’un yerleştiği cavum cranii’yi çevreleyen kemiklerden os sphenoidale’yi ve üzerindeki oluşumları açıklar.</t>
  </si>
  <si>
    <t>13FIZ.17</t>
  </si>
  <si>
    <t>Monosit ve makrofaj sistemi-1</t>
  </si>
  <si>
    <t>Monosit ve makrofaj sistemini açıklar.</t>
  </si>
  <si>
    <t>13FIZ.18</t>
  </si>
  <si>
    <t>Monosit ve makrofaj sistemi-2</t>
  </si>
  <si>
    <t>13BIS11</t>
  </si>
  <si>
    <t>Korelasyon ve Regresyon Analizleri</t>
  </si>
  <si>
    <t>Korelasyon Analizlerini ve önemini bilir ve açıklar. Bilimsel çalışmalarda Korelasyon Analizlerini uygular. Parametrik ve Parametrik Olmayan Korelasyon Analizlerini bilir. Parametrik ve Parametrik Olmayan Korelasyon Analizlerinin tıpta kullanım alanlarını bilir. Parametrik ve Parametrik Olmayan Korelasyon katsayılarının formülasyonunu ve kullanım kriterlerini bilir. Parametrik ve Parametrik Olmayan Korelasyon katsayılarının değerlerine göre ilişki seviyesini ve yönünü yorumlar. Basit ve Çoklu Doğrusal Regresyon Analizlerini ve önemini bilir ve açıklar. Bilimsel çalışmalarda Basit ve Çoklu Doğrusal Regresyon Analizlerini bilir ve uygular. Bağımlı ve Bağımsız değişkenlerin özelliklerini bilir. Basit ve Çoklu  Regresyon Modellerinde parametre tahminlerini hesaplar. Basit ve Çoklu Regresyon Modellerini kurar ve tıpta  kullanır. Regresyon modellerinde belirtme katsayısını yorumlar.</t>
  </si>
  <si>
    <t>13BIS12</t>
  </si>
  <si>
    <t>23 Şubat Salı</t>
  </si>
  <si>
    <t>13FIZ.19</t>
  </si>
  <si>
    <t>İnflamasyon ve mekanizmaları-1</t>
  </si>
  <si>
    <t>İnflamasyon ve mekanizmalarını açılar.</t>
  </si>
  <si>
    <t>13FIZ.20</t>
  </si>
  <si>
    <t>İnflamasyon ve mekanizmaları-2</t>
  </si>
  <si>
    <t>13ANT.27</t>
  </si>
  <si>
    <t>Viscerocranium Kemikleri-maxilla</t>
  </si>
  <si>
    <t>Yüz iskeletini yapan kemiklerden maxilla'yı ve üzerindeki oluşumları açıklar.</t>
  </si>
  <si>
    <t>13ANT.28</t>
  </si>
  <si>
    <t>Viscerocranium Kemikleri-mandibula</t>
  </si>
  <si>
    <t>Yüz iskeletini yapan kemiklerden mandibula'yı ve üzerindeki oluşumları açıklar.</t>
  </si>
  <si>
    <t>13TMB.09</t>
  </si>
  <si>
    <t>Bakteri Genetiği ve Metabolizması-1</t>
  </si>
  <si>
    <t>Bakteri kromozomunun yapısını açıklayabilme ve ikili fisyon ile DNA replikasyon sürecini özetleyebilme.</t>
  </si>
  <si>
    <t>13TMB.10</t>
  </si>
  <si>
    <t>Bakteri Genetiği ve Metabolizması-2</t>
  </si>
  <si>
    <t>Bakterilerde yatay gen transferi mekanizmalarını (transformasyon, transdüksiyon, konjugasyon) açıklayabilme.</t>
  </si>
  <si>
    <t>13HIS.21</t>
  </si>
  <si>
    <t>Kemik dokusunun yapımı (Endokondral kemikleşme)</t>
  </si>
  <si>
    <t>Kemik dokusunun oluşum mekanizmalarından biri olan endokondral kemikleşmenin aşamalarını anlatabilir.</t>
  </si>
  <si>
    <t>13HIS.22</t>
  </si>
  <si>
    <t>Kemik dokusunun yapımı (İntramembranöz kemikleşme)</t>
  </si>
  <si>
    <t>İntramembranöz kemikleşme hakkında bilgi sahibidir ve aşamalarını açıklayabilir.</t>
  </si>
  <si>
    <t>24 Şubat Çarşamba</t>
  </si>
  <si>
    <t>13TKB.L07/13HIS.L12</t>
  </si>
  <si>
    <t>Temel yaşam desteği (Pediatrik) Uygulama 3/Kıkırdak dokusu çeşitleri</t>
  </si>
  <si>
    <t>Temel yaşam desteği (Pediatrik) Uygulamasını öğrenir./Hiyalin, elastik ve fibröz kıkırdağı mikroskop altında inceleyerek genel histolojik yapılarını öğrenir, birbirinden ayırt edebilir ve çizebilir.</t>
  </si>
  <si>
    <t>13TKB.L08/13HIS.L13</t>
  </si>
  <si>
    <t>Temel yaşam desteği (Pediatrik) Uygulama 4/Kıkırdak dokusunun elemanları</t>
  </si>
  <si>
    <t>Temel yaşam desteği (Pediatrik) Uygulamasını öğrenir./Kondroblastlar ile kondrositlerin histolojik özelliklerini ve farklarını bilir, hücreleri ve diğer kıkırdak dokusu elemanlarını mikroskop altında inceleyerek birbirinden ayırt edebilir ve çizebilir.</t>
  </si>
  <si>
    <t>13BIS13</t>
  </si>
  <si>
    <t>Korelasyon ve Regresyon Analizleri Uygulaması - 1</t>
  </si>
  <si>
    <t>Korelasyon ve Regresyon Analizleri konularında uygulama örneklerini paket programlar üzerinde çözerek pratik kabiliyetini artırır. Bireysel olarak ilgili analizleri uygulayabilir.</t>
  </si>
  <si>
    <t>13BIS14</t>
  </si>
  <si>
    <t>25 Şubat Perşembe</t>
  </si>
  <si>
    <t>13ANT.L11 / 13FIZ.L11</t>
  </si>
  <si>
    <t>Neurocranium Kemikleri- os temporale, os ethmoidale/Eritrositlerin osmotik direncinin saptanması</t>
  </si>
  <si>
    <t>Neurocranium kemiklerinden os temporale ve os ethmoidale üzerindeki oluşumları maket ve/veya kadavra-kemik üzerinden açıklar./Osmotik frajiliteyi açıklar ve tayin eder.</t>
  </si>
  <si>
    <t>13ANT.L12 / 13FIZ.L12</t>
  </si>
  <si>
    <t>Viscerocranium  Kemikleri- mandibula, maxilla/Eritrositlerin osmotik direncinin saptanması</t>
  </si>
  <si>
    <t>Viscerocranium kemiklerinden mandibula ve maxilla üzerindeki oluşumları maket ve/veya kadavra-kemik üzerinden açıklar./Osmotik frajiliteyi açıklar ve tayin eder.</t>
  </si>
  <si>
    <t>26 Şubat Cuma</t>
  </si>
  <si>
    <t>13BIS16</t>
  </si>
  <si>
    <t>Korelasyon ve Regresyon Analizleri Uygulaması - 2</t>
  </si>
  <si>
    <t>13TMB.11</t>
  </si>
  <si>
    <t>Virüslerin Genel Özellikleri ve Sınıflaması-1</t>
  </si>
  <si>
    <t>Bir virüsü zorunlu hücre içi paraziti olarak tanımlayabilme ve temel yapısal bileşenlerini (nükleik asit, kapsid, zarf) sayabilme.</t>
  </si>
  <si>
    <t>13TMB.12</t>
  </si>
  <si>
    <t>Virüslerin Genel Özellikleri ve Sınıflaması-2</t>
  </si>
  <si>
    <t>Virüsleri genom tiplerine ve replikasyon stratejilerine göre gruplandıran Baltimore sınıflandırma sistemini açıklayabilme.</t>
  </si>
  <si>
    <t>13BIS15</t>
  </si>
  <si>
    <t>13BYF.04</t>
  </si>
  <si>
    <t>Dönme Momenti, Vücuttaki Kaldıraç Modelleri</t>
  </si>
  <si>
    <t>13BYF.05</t>
  </si>
  <si>
    <t>Eğilme Momenti ve Makaslama Kuvveti</t>
  </si>
  <si>
    <t>Kemikler Üzerine Etki Eden Kuvvetleri ve Bu Kuvvetlerin Etkilerini Hesaplar</t>
  </si>
  <si>
    <t>1 Mart Pazartesi</t>
  </si>
  <si>
    <t>13ANT.29</t>
  </si>
  <si>
    <t>Viscerocranium Kemikleri-os palatinum, vomer, os nasale</t>
  </si>
  <si>
    <t>Yüz iskeletini yapan kemiklerden os palatinum, vomer, os nasale kemiklerini ve kemiklerin üzerindeki oluşumları açıklar.</t>
  </si>
  <si>
    <t>13ANT.30</t>
  </si>
  <si>
    <t>Viscerocranium Kemikleri-os zygomaticum, concha nasalis
inferior, os lacrimale</t>
  </si>
  <si>
    <t>Yüz iskeletini yapan kemiklerden os zygomaticum, concha nasalis inferior ve os lacrimale kemiklerini ve kemiklerin üzerindeki oluşumları açıklar.</t>
  </si>
  <si>
    <t>13TMB.13</t>
  </si>
  <si>
    <t>Mantarların Genel Özellikleri ve Sınıflaması-1</t>
  </si>
  <si>
    <t>Maya ve küf mantarlarını morfolojilerine ve üreme şekillerine göre birbirinden ayırt edebilme.</t>
  </si>
  <si>
    <t>13TMB.14</t>
  </si>
  <si>
    <t>Mantarların Genel Özellikleri ve Sınıflaması-2</t>
  </si>
  <si>
    <t>Mantarları ana filumlarına göre sınıflandırabilme ve patojen mantarlardaki dimorfizm kavramını tanımlayabilme.</t>
  </si>
  <si>
    <t>ÖĞLE ARASI</t>
  </si>
  <si>
    <t>13TMB.15</t>
  </si>
  <si>
    <t>Parazitlerin Genel Özellikleri ve Sınıflaması-1</t>
  </si>
  <si>
    <t>Tıbbi öneme sahip parazitleri iki ana gruba (protozoonlar ve helmintler) ayırabilme.</t>
  </si>
  <si>
    <t>13TMB.16</t>
  </si>
  <si>
    <t>Parazitlerin Genel Özellikleri ve Sınıflaması-2</t>
  </si>
  <si>
    <t>Protozoonları hareketlerine, helmintleri ise nematod, sestod ve trematod olarak alt gruplarına ayırabilme.</t>
  </si>
  <si>
    <t>2 Mart Salı</t>
  </si>
  <si>
    <t>13BIS17</t>
  </si>
  <si>
    <t>Faktör Analizi</t>
  </si>
  <si>
    <t>Faktör analizi ve aşamalarını bilir. Bilimsel çalışmalarda faktör analizi uygular. Açıklayıcı ve doğrusal fatör analizlerini bilir. Açıklayıcı ve doğrusal fatör analizlerinin farkını bilir. Faktör analzi sonuçlarını yorumlamayı bilir.</t>
  </si>
  <si>
    <t>13BIS18</t>
  </si>
  <si>
    <t>13ANT.31</t>
  </si>
  <si>
    <t>Kafa İskeletinin Bütünü</t>
  </si>
  <si>
    <t>Kafa iskeletinin dıştan görünüşünü ve üzerindeki oluşumları üstten, alttan, dış yandan, önden ve arkadan olmak üzere 5 yönden açıklar.</t>
  </si>
  <si>
    <t>13ANT.32</t>
  </si>
  <si>
    <t>Basis cranii</t>
  </si>
  <si>
    <t>Basis cranii deki anatomik yapıları açıklar.</t>
  </si>
  <si>
    <t>13TTE.07</t>
  </si>
  <si>
    <t>13TTE.08</t>
  </si>
  <si>
    <t>13TTE.09</t>
  </si>
  <si>
    <t>3 Mart Çarşamba</t>
  </si>
  <si>
    <t>13HIS.23</t>
  </si>
  <si>
    <t>Kemik doku</t>
  </si>
  <si>
    <t>Kemik dokusunun genel histolojik özelliklerine ve dokuyu oluşturan bileşenlere hakimdir.</t>
  </si>
  <si>
    <t>13HIS.24</t>
  </si>
  <si>
    <t>Kemik dokusunun sınıflandırılması</t>
  </si>
  <si>
    <t>Kemik dokusunu sınıflandırabilir. Eklemlerin histolojik özelliklerini tanımlayabilir.</t>
  </si>
  <si>
    <t>13FIZ.21</t>
  </si>
  <si>
    <t>İmmün sistem fizyolojisi-1</t>
  </si>
  <si>
    <t>İmmün sistemin temel unsurlarını ve fizyolojik mekanizmasını açıklar.</t>
  </si>
  <si>
    <t>13FIZ.22</t>
  </si>
  <si>
    <t>İmmün sistem fizyolojisi-2</t>
  </si>
  <si>
    <t>13HIS.L14/13BYF.L01</t>
  </si>
  <si>
    <t>Histoloji ve Embriyoloji A Grubu/Biyofizik Uygulama B Grubu</t>
  </si>
  <si>
    <t>Kemik dokusu çeşitleri/Biyomekanik Uygulamalar</t>
  </si>
  <si>
    <t>Prof.Dr.Murat Çetin Rağbetli/Prof. Dr. A. Cihangir UĞUZ</t>
  </si>
  <si>
    <t>Kompakt ve spongiyoz kemik dokularının genel histolojik yapısını, kompakt kemiğin kanal sistemini ve lamellar yapısını, spongiyoz kemiğin trabeküler yapısını mikroskop altında inceleyerek ayırt edebilir.</t>
  </si>
  <si>
    <t>13HIS.L15/13BYF.L02</t>
  </si>
  <si>
    <t>Epifiz plağı/Biyomekanik Uygulamalar</t>
  </si>
  <si>
    <t>Endokondral kemikleşmenin görüldüğü epifiz plağında hücresel yapıya bakarak kemikleşme evrelerini (zonlarını) ayırt edebilir.</t>
  </si>
  <si>
    <t>Histoloji ve Embriyoloji B Grubu/Biyofizik Uygulama A Grubu</t>
  </si>
  <si>
    <t>4 Mart Perşembe</t>
  </si>
  <si>
    <t>13ANT.L13 / 13FIZ.L13</t>
  </si>
  <si>
    <t>Viscerocranium Kemikleri/Eritrosit-Lökosit sayımı</t>
  </si>
  <si>
    <t>Viscerocranium kemiklerini ve kemiklerin üzerindeki oluşumları maket ve/veya kadavra-kemik üzerinden açıklar./Eritrosit ve lökosit sayımını uygular.</t>
  </si>
  <si>
    <t>13ANT.L14 / 13FIZ.L14</t>
  </si>
  <si>
    <t>Kafa İskeletinin Bütünü/Eritrosit-Lökosit sayımı</t>
  </si>
  <si>
    <t>Kafa iskeletinin bütününün üzerindeki oluşumları maket ve/veya kadavra-kemik üzerinden açıklar./Eritrosit ve lökosit sayımını uygular.</t>
  </si>
  <si>
    <t>5 Mart Cuma</t>
  </si>
  <si>
    <t>13HIS.25</t>
  </si>
  <si>
    <t>Tartışma</t>
  </si>
  <si>
    <t>Kurulda anlatılan konular hakkında sorular sorabilir ve manay-ı harfi yönü ile öneriler yaparak  fikir alışverişinde bulunabilir..</t>
  </si>
  <si>
    <t>13BIS19</t>
  </si>
  <si>
    <t>Faktör Analizi Uygulaması - 1</t>
  </si>
  <si>
    <t>13BIS20</t>
  </si>
  <si>
    <t>8 Mart Pazartesi</t>
  </si>
  <si>
    <t>Ramazan Bayramı arifesi</t>
  </si>
  <si>
    <t>9 Mart Salı</t>
  </si>
  <si>
    <t>Ramazan Bayramı</t>
  </si>
  <si>
    <t>10 Mart Çarşamba</t>
  </si>
  <si>
    <t>11 Mart Perşembe</t>
  </si>
  <si>
    <t>12 Mart Cuma</t>
  </si>
  <si>
    <t>9. HAFTA</t>
  </si>
  <si>
    <t>15 Mart Pazartesi</t>
  </si>
  <si>
    <t>13ANT.33</t>
  </si>
  <si>
    <t>Fossa Temporalis ve Fossa Infratemporalis</t>
  </si>
  <si>
    <t>Fossa Temporalis ve Fossa Infratemporalis'in sınırlarını ve burada bulunan anatomik oluşumları açıklar.</t>
  </si>
  <si>
    <t>13ANT.34</t>
  </si>
  <si>
    <t>Fossa Pterygopalatina</t>
  </si>
  <si>
    <t>Fossa Pterygopalatina'nın  sınırlarını ve burada bulunan anatomik oluşumları açıklar.</t>
  </si>
  <si>
    <t>13ANT.35</t>
  </si>
  <si>
    <t>Cranium Eklemleri</t>
  </si>
  <si>
    <t>Cranium eklemlerini bölümlere ayırır, eklemlerin isimlerini, tiplerini, ligamentlerini ve fonksiyonlarını söyler.</t>
  </si>
  <si>
    <t>13ANT.36</t>
  </si>
  <si>
    <t>Temporomandibular Eklem</t>
  </si>
  <si>
    <t>Temporomandibular eklemini, tipini, fonksiyonunu ve ligamentlerini açıklar.</t>
  </si>
  <si>
    <t>16 Mart Salı</t>
  </si>
  <si>
    <t>13ANT.L15 / 13FIZ.L15</t>
  </si>
  <si>
    <t xml:space="preserve">Fossa Temporalis, Fossa Infratemporalis ve Fossa Pterygopalatina/Periferik yayma, lökosit formülü </t>
  </si>
  <si>
    <t>Fossa Temporalis, Fossa Infratemporalis ve Fossa Pterygopalatina'nın  sınırlarını ve burada bulunan anatomik oluşumları maket ve/veya kadavra-kemik üzerinden açıklar./Periferik yaymayı yapar ve lökosit formülünü uygular.</t>
  </si>
  <si>
    <t>13ANT.L16 / 13FIZ.L16</t>
  </si>
  <si>
    <t xml:space="preserve">Cranium Eklemleri ve Temporomandibular Eklem/Periferik yayma, lökosit formülü </t>
  </si>
  <si>
    <t>Cranium eklemlerini,  Temporomandibular eklemi maket ve/veya kadavra-kemik üzerinden açıklar./Periferik yaymayı yapar ve lökosit formülünü uygular.</t>
  </si>
  <si>
    <t>13:30 FİZYOLOJİ UYGULAMA SINAVI</t>
  </si>
  <si>
    <t>15:10 BİYOFİZİK UYGULAMA SINAVI</t>
  </si>
  <si>
    <t>17 Mart Çarşamba</t>
  </si>
  <si>
    <t>09:40 ANATOMİ UYGULAMA SINAVI</t>
  </si>
  <si>
    <t>13:30 HİSTOLOJİ VE EMBRİYOLOJİ UYGULAMA SINAVI</t>
  </si>
  <si>
    <t>18 Mart Perşembe</t>
  </si>
  <si>
    <t>13:30 KLİNİK BECERİLER UYGULAMA SINAVI</t>
  </si>
  <si>
    <t>19 Mart Cuma</t>
  </si>
  <si>
    <t>10:00 KURUL TEORİK SINAVI</t>
  </si>
  <si>
    <t>4. KURUL: HAREKET SİSTEMİ (11 HAFTA)</t>
  </si>
  <si>
    <t>Biyofizik Uygulama</t>
  </si>
  <si>
    <t>Tıbbi Genetik</t>
  </si>
  <si>
    <t>Bu ders kurulu sonunda Dönem 1 öğrencileri;
Neurocranium kemiklerini bilir. Kıkırdak ve kemik yapının histolojik temellerini açıklar. Kemik dokusu biyokimyası ve kan biyokimyası özelliklerini açıklar. Kan ve plazma proteinlerinin işlevlerini açıklar. Kan sıvısının özellikleri, akış koşulları ve etkileyen faktörler konularını açıklar. Hemodinamik kavramları yorumlar.
Mutasyonları ve oluş mekanizmalarını, genetik hastalıkların moleküler temelini açıklar. Toplumlarda genetik çeşitlilik, genetik danışma, doğum öncesi tanı ve tarama konularını açıklar. İntramüsküler enjeksiyon, venöz damar yolu açma ve kan alma uygulaması becerisine sahiptir. Tıp etiğinin temeli ile ilgili ilkeleri açıklar. Temel tıp etiği kuram, öğreti ve kavramları açıklar.
Hekim niteliği ve hekimde aranılan özellikleri açıklar. Hekimin meslektaşları ve sağlık personeli ile ilişkilerinde dikkat edilecek etik kuralları tanımlar. Hekimin psikoloji bilimini dikkate alarak hasta iletişiminde dikkat edeceği etik kuralları tanımlar. Hekimin hastasına karşı etik sorumluluklarını açıklar. Parametrik ve parametrik olmayan testleri yorumlar.
Temel biyoistatistik kavramlarını açıklar ve bilimsel araştırmalarda kullanılacak biyoistatiksel yöntemlerini kavrar.</t>
  </si>
  <si>
    <t>22 Mart Pazartesi</t>
  </si>
  <si>
    <t>14ANT.01</t>
  </si>
  <si>
    <t>Kaslar ve fascialar hakkında genel bilgi</t>
  </si>
  <si>
    <t>Kasların tiplerini,oluşturan yapıları ve sınıflandırma sistemini açıklar. Fascia oluşumunu açıklar. Kasların terminolojisi hakkında bilgi sahibi olur.</t>
  </si>
  <si>
    <t>14ANT.02</t>
  </si>
  <si>
    <t xml:space="preserve">Arter, ven ve lenfatik damar yapıları </t>
  </si>
  <si>
    <t>Arter, ven ve lenfatik damar yapıları anlar ve kavrar.</t>
  </si>
  <si>
    <t>14FIZ.01</t>
  </si>
  <si>
    <t>Uyarılabilir hücrelerde aksiyon potansiyeli-1</t>
  </si>
  <si>
    <t>Uyarılabilir hücreleri tanımlar. Sinir ve kas hücresinin uyarılmasındaki fizyolojik mekanizmaları ifade eder.</t>
  </si>
  <si>
    <t>14FIZ.02</t>
  </si>
  <si>
    <t>Uyarılabilir hücrelerde aksiyon potansiyeli-2</t>
  </si>
  <si>
    <t>14FIZ.03</t>
  </si>
  <si>
    <t>Uyarılabilir hücrelerde aksiyon potansiyeli-3</t>
  </si>
  <si>
    <t>15:10-15:50</t>
  </si>
  <si>
    <t>14AIT</t>
  </si>
  <si>
    <t>16:00-16:40</t>
  </si>
  <si>
    <t>23 Mart Salı</t>
  </si>
  <si>
    <t>14BYF01</t>
  </si>
  <si>
    <t>Biyoelektrik Ölçü ve Gözlem Araçları</t>
  </si>
  <si>
    <t>14BYF02</t>
  </si>
  <si>
    <t>14TBK.01</t>
  </si>
  <si>
    <t>Mineral metabolizmasına giriş</t>
  </si>
  <si>
    <t>Minerallerin insandaki gereksinimlerine göre sınıflandırılmasının mantığını anlar.Makro, mikro, eser, ultraeser mineralleri öğrenir.</t>
  </si>
  <si>
    <t>14TBK.02</t>
  </si>
  <si>
    <t>Elektrolitler</t>
  </si>
  <si>
    <t xml:space="preserve">Vücut kompartmanlarındaki elektrolit içeriklerini ve elektrolitlerin temel fonksiyonlarını öğrenir. </t>
  </si>
  <si>
    <t>14.HIS.01</t>
  </si>
  <si>
    <t>Kas dokusuna giriş</t>
  </si>
  <si>
    <t>Kas dokusunun genel histolojik özelliklerini tanımlayabilir ve kas dokusunu sınıflandırabilir.</t>
  </si>
  <si>
    <t>14.HIS.02</t>
  </si>
  <si>
    <t>İskelet kası</t>
  </si>
  <si>
    <t>İskelet kasının fonksiyonel ve mikroskobik özelliklerine hakimdir.</t>
  </si>
  <si>
    <t>14ING</t>
  </si>
  <si>
    <t>24 Mart Çarşamba</t>
  </si>
  <si>
    <t>14ANT.03</t>
  </si>
  <si>
    <t>Mimik kasları</t>
  </si>
  <si>
    <t>Mimik kaslarının fascia ile olan ilişkisini açıklar. Mimik kaslarının origo-insertiosunu, fonksiyonlarını ve innervasyonlarını söyler.</t>
  </si>
  <si>
    <t>14ANT.04</t>
  </si>
  <si>
    <t>Çiğneme kasları</t>
  </si>
  <si>
    <t>Çiğneme kaslarının origo-insertiosunu, fonksiyonlarını veinnervasyonlarını söyler.</t>
  </si>
  <si>
    <t>14TKB.01</t>
  </si>
  <si>
    <t>Subcutan girişimsel işlem uygulama becerisi-Intramusküler  enjeksiyon uygulama becerisi teorik</t>
  </si>
  <si>
    <t>Doç.Dr. Dilek Atik / Doç.Dr. H.Şeyma Akça / Dr. Öğr. Üyesi Ramazan Ünal</t>
  </si>
  <si>
    <t>Subcutan girişimsel işlem uygulama becerisi</t>
  </si>
  <si>
    <t>14BIS.01</t>
  </si>
  <si>
    <t>Sağlık Analına Özel İstatistiksel Yöntemler 1</t>
  </si>
  <si>
    <t>Sağlık alanına özel istatistiksel yöntemleri bilir.</t>
  </si>
  <si>
    <t>14TGN.01</t>
  </si>
  <si>
    <t>TIBBİ GENETİĞE GİRİŞ</t>
  </si>
  <si>
    <t>Dr. Öğr. Üyesi Betül TURAN</t>
  </si>
  <si>
    <t>Tıbbi genetiğin kısa tarihçesini bilir, tıbbi genetiğin çalışma konularını bilir, genetik hastalıkların sınflandırılması hakkında bilgi sahibi olur.</t>
  </si>
  <si>
    <t>14TGN.02</t>
  </si>
  <si>
    <t>OTOZOMAL DOMİNANT KALITIMIN ÖZELLİKLERİ</t>
  </si>
  <si>
    <t>Otozomal dominant kalıtım özelliklerini bilir</t>
  </si>
  <si>
    <t>25 Mart Perşembe</t>
  </si>
  <si>
    <t>14TIN</t>
  </si>
  <si>
    <t>14IBD</t>
  </si>
  <si>
    <t>14ANT.L.01 A Grubu</t>
  </si>
  <si>
    <t>Anatomi Uygulama</t>
  </si>
  <si>
    <t>Kaslar, fascialar, arterler, venler ve lenfatik yapılar hakkında genel bilgi</t>
  </si>
  <si>
    <t>Prof. Dr. Figen TAŞER, Doç. Dr. Ahmet DURSUN, Dr. Öğr. Üyesi Ali KELEŞ</t>
  </si>
  <si>
    <t>Kasların genel özelliklerini, Arterleri venleri lenfatik yapıları maket ve/veya kadavra, kemik üzerinden açıklar.</t>
  </si>
  <si>
    <t>14ANT.L.02 A Grubu</t>
  </si>
  <si>
    <t>Yüz bölgesinde bulunan kaslar</t>
  </si>
  <si>
    <t>Yüz bölgesinde bulunan kasları kadavra ve/veya maket üzerinde gösterip, açıklar.</t>
  </si>
  <si>
    <t>14ANT.L.01 B Grubu</t>
  </si>
  <si>
    <t>14ANT.L.02 B Grubu</t>
  </si>
  <si>
    <t>26 Mart Cuma</t>
  </si>
  <si>
    <t>14HIS.L01 A Grubu</t>
  </si>
  <si>
    <t>Histoloji Uygulama</t>
  </si>
  <si>
    <t>İskelet kası histolojisi</t>
  </si>
  <si>
    <t>İskelet kasının genel histolojik yapısını inceleyerek epimisyum, endomisyum ve perimisyum ayrımını yapabilir. İskelet kası hücrelerinin sayısı ve yerleşimi hakkında bilgi sahibidir.</t>
  </si>
  <si>
    <t>14HIS.L02 A Grubu</t>
  </si>
  <si>
    <t>Düz kas ve kalp kası histolojisi</t>
  </si>
  <si>
    <t>.Düz kas ve kalp kasının genel histolojik yapısını mikroskopta inceleyerek hücrelerin yerleşimini ve şekillerini açıklayabilir.</t>
  </si>
  <si>
    <t>14HIS.L01 B Grubu</t>
  </si>
  <si>
    <t>14HIS.L02 B Grubu</t>
  </si>
  <si>
    <t>14TDD</t>
  </si>
  <si>
    <t>29 Mart Pazartesi</t>
  </si>
  <si>
    <t>14ANT.05</t>
  </si>
  <si>
    <t>Sırt kasları</t>
  </si>
  <si>
    <t>Sırt bölgesinde bulunan kasları derinliklerine göre sınıflandırır. Sırt kaslarının origo-insertiosunu, fonksiyonlarını ve innervasyonlarını söyler.</t>
  </si>
  <si>
    <t>14ANT.06</t>
  </si>
  <si>
    <t>Ense kasları</t>
  </si>
  <si>
    <t>Ense bölgesindeki kasların origo-insertiosunu, fonksiyonlarını ve innervasyonlarını söyler.Ensedeki üçgenleri ve içinden geçen yapıları açıklar.</t>
  </si>
  <si>
    <t>14FIZ.04</t>
  </si>
  <si>
    <t>Uyarılabilir hücrelerde aksiyon potansiyelini etkileyen elektrolitle ilgili durumlar</t>
  </si>
  <si>
    <t>Sinapsların fizyolojik yapısını ve sinapslarda meydana gelen elektrofizyolojik olayları tanımlar.</t>
  </si>
  <si>
    <t>14FIZ.05</t>
  </si>
  <si>
    <t>Sinapsların özel yapısı, sinapslarda elektriksel olaylar-1</t>
  </si>
  <si>
    <t>14BYF03</t>
  </si>
  <si>
    <t>Bileşik Aksiyon Potansiyeli</t>
  </si>
  <si>
    <t>30 Mart Salı</t>
  </si>
  <si>
    <t>14FIZ.06</t>
  </si>
  <si>
    <t>Sinapsların özel yapısı, sinapslarda elektriksel olaylar-2</t>
  </si>
  <si>
    <t>Sinir-kas iletiminin fizyolojik mekanizmalarını açıklar.</t>
  </si>
  <si>
    <t>14TBK.03</t>
  </si>
  <si>
    <t>14TBK.04</t>
  </si>
  <si>
    <t>Kalsiyum ve fosfor metabolizması</t>
  </si>
  <si>
    <t>Kalsiyum ve fosforun kemik, tendon diş gibi yapılardaki yerleşimini öğrenir. Kan düzeylerinin düzenlemesini, düşüklük ve yükseklik durumlarında vücudun verdiği cevapları öğrenir.</t>
  </si>
  <si>
    <t>14.HIS.03</t>
  </si>
  <si>
    <t>Düz kas ve kalp kası</t>
  </si>
  <si>
    <t>Düz kas ve kalp kasının fonksiyonel ve mikroskobik özelliklerini bilir. İskelet kası, düz kas ve kalp kası arasındaki benzerlik ve farklılıkları anlatabilir.</t>
  </si>
  <si>
    <t>14.HIS.04</t>
  </si>
  <si>
    <t>Sinir dokusu</t>
  </si>
  <si>
    <t>Sinir dokusunun genel histolojik özelliklerini sayabilir.</t>
  </si>
  <si>
    <t>31 Mart Çarşamba</t>
  </si>
  <si>
    <t>14ANT.07</t>
  </si>
  <si>
    <t xml:space="preserve">Boyun kasları </t>
  </si>
  <si>
    <t>Boyun bölgesinde bulunan kasların origo-insertiosunu, fonksiyonlarını, innervasyonlarını ve bölgedeki üçgenleri açıklar.</t>
  </si>
  <si>
    <t>14ANT.08</t>
  </si>
  <si>
    <t>Boyun fasciaları ve üçgenleri</t>
  </si>
  <si>
    <t>Boyundaki anatomik yapıları saran fasciaları açıklar ve boyun bölgesinde bulunan üçgen sahaları tanımlar.</t>
  </si>
  <si>
    <t>14TKB.02</t>
  </si>
  <si>
    <t>Venöz damar yolu açma uygulaması teorik</t>
  </si>
  <si>
    <t>Venöz damar yolu açma uygulamasını öğrenir ve uygular.</t>
  </si>
  <si>
    <t>14BIS.02</t>
  </si>
  <si>
    <t>Sağlık Analına Özel İstatistiksel Yöntemler 2</t>
  </si>
  <si>
    <t>14TGN.03</t>
  </si>
  <si>
    <t>OTOZOMAL DOMİNANT KALITIMA AİT ÖRNEKLER</t>
  </si>
  <si>
    <t>Otozomal dominant kalıtım kalıbına sahip hastalıklara ait örnekler verebilir.</t>
  </si>
  <si>
    <t>14TGN.04</t>
  </si>
  <si>
    <t>OR KALITIMIN ÖZELLİKLERİ</t>
  </si>
  <si>
    <t>Mendelyen kalıtımın genel özeliiklerini bilir. Otozomal resesif kalıtımın özelliklerini bilir. Otozomal resesif kalıtım kalıbını aile ağacına bakarak açıklayabilir.</t>
  </si>
  <si>
    <t>1 Nisan Perşembe</t>
  </si>
  <si>
    <t>14ANT.L.03 A Grubu</t>
  </si>
  <si>
    <t>Sırt ve ense kasları</t>
  </si>
  <si>
    <t>Sırt, ense bölgesinde bulunan kasları kadavra ve/veya maket üzerinde gösterip, açıklar.</t>
  </si>
  <si>
    <t>14ANT.L.04 A Grubu</t>
  </si>
  <si>
    <t>Boyun kasları ve fasciaları</t>
  </si>
  <si>
    <t>Boyun kasları ve fasciaları kadavra ve/veya maket üzerinde gösterip, açıklar.</t>
  </si>
  <si>
    <t>14ANT.L.03 B Grubu</t>
  </si>
  <si>
    <t>14ANT.L.04 B Grubu</t>
  </si>
  <si>
    <t>2 Nisan Cuma</t>
  </si>
  <si>
    <t>14HIS.L03 A Grubu</t>
  </si>
  <si>
    <t>Sinir doku histolojisi</t>
  </si>
  <si>
    <t>Beyin, beyincik, omurilik ve periferik sinirlerin genel histolojik düzenlenişini mikroskopta inceleyebilir. Sinir liflerinin ve nöronların bulunduğu yere göre ak madde/gri madde ayrımı yapabilir.</t>
  </si>
  <si>
    <t>14HIS.L04 A Grubu</t>
  </si>
  <si>
    <t>Sinir dokusunun hücreleri</t>
  </si>
  <si>
    <t>Sinir dokusunun büyük ve küçük boyutlu nöronlarını ve glia hücrelerini mikroskopta inceleyerek birbirinden ayırt edebilir.</t>
  </si>
  <si>
    <t>14HIS.L03 B Grubu</t>
  </si>
  <si>
    <t>14HIS.L04 B Grubu</t>
  </si>
  <si>
    <t>5 Nisan Pazartesi</t>
  </si>
  <si>
    <t>14ANT.09</t>
  </si>
  <si>
    <t>Arteria subclavia ve dalları</t>
  </si>
  <si>
    <t>Arteria subclavia ve dallarını  açıklar.</t>
  </si>
  <si>
    <t>14ANT.10</t>
  </si>
  <si>
    <t>Boyun venleri</t>
  </si>
  <si>
    <t>Boyun venlerini açıklar.</t>
  </si>
  <si>
    <t>14FIZ.07</t>
  </si>
  <si>
    <t>Sinir kas kavşağı-1</t>
  </si>
  <si>
    <t>14FIZ.08</t>
  </si>
  <si>
    <t>Sinir kas kavşağı-2</t>
  </si>
  <si>
    <t>İskelet kasının yapısı ve işlevlerini açıklar.</t>
  </si>
  <si>
    <t>14BYF04</t>
  </si>
  <si>
    <t>Sinir Liflerinin Karakteristik Özellikleri</t>
  </si>
  <si>
    <t>14BYF05</t>
  </si>
  <si>
    <t>6 Nisan Salı</t>
  </si>
  <si>
    <t>14FIZ.09</t>
  </si>
  <si>
    <t xml:space="preserve">İskelet kasının yapı ve özellikleri </t>
  </si>
  <si>
    <t>İskelet kasının kasılmasını fizyolojik olarak açıklar.</t>
  </si>
  <si>
    <t>14TBK.05</t>
  </si>
  <si>
    <t>14TBK.06</t>
  </si>
  <si>
    <t>Kemik dokusu biyokimyası</t>
  </si>
  <si>
    <t>Kemiğin bileşenlerini öğrenir. Osteoporoz kavramını, paratiroid d vitamini ve ostaoklasinin kemik sağlığı üzerindeki etkilerini öğrenir.</t>
  </si>
  <si>
    <t>14.HIS.05</t>
  </si>
  <si>
    <t>Sinir dokusunun nöronları ve destek hücreleri</t>
  </si>
  <si>
    <t>Sinir dokusunun genel histolojik özelliklerini sayabilir. Nöronların yapısını anlatabilir ve nöron tiplerini bilir. Sinir dokusunun hücre ve bileşenlerini tanımlayabilir.</t>
  </si>
  <si>
    <t>14.HIS.06</t>
  </si>
  <si>
    <t>Kan yapımı (Kök ve progenitör hücreler)</t>
  </si>
  <si>
    <t>Kan hücrelerinin köken aldığı progenitör kök hücreleri açıklayabilir ve oluşum süreçleri hakkında bilgi verebilir.</t>
  </si>
  <si>
    <t>7 Nisan Çarşamba</t>
  </si>
  <si>
    <t>14ANT.11</t>
  </si>
  <si>
    <t>Pectoral bölge kasları</t>
  </si>
  <si>
    <t>Pectoral bölge kaslarını origo-insertiosunu, fonksiyonlarını ve innervasyonlarını söyler.</t>
  </si>
  <si>
    <t>14ANT.12</t>
  </si>
  <si>
    <t>Abdominal bölge kasları</t>
  </si>
  <si>
    <t>Abdominal bölge kaslarını origo-insertiosunu, fonksiyonlarını ve innervasyonlarını söyler.</t>
  </si>
  <si>
    <t>14TKB.03</t>
  </si>
  <si>
    <t>Venöz kan alma uygulaması teorik</t>
  </si>
  <si>
    <t>Venöz kan alma uygulamasını öğrenir ve uygular.</t>
  </si>
  <si>
    <t>14BIS.03</t>
  </si>
  <si>
    <t>Sağlık Analına Özel İstatistiksel Yöntemler 3</t>
  </si>
  <si>
    <t>14TGN.05</t>
  </si>
  <si>
    <t>OR KALITIMA AİT ÖRNEKLER</t>
  </si>
  <si>
    <t>Otozomal resesif kalıtım kalıbına sahip hastalıklara ait örnekler verebilir.</t>
  </si>
  <si>
    <t>14TGN.06</t>
  </si>
  <si>
    <t>GONOZOMAL KALITIMIN ÖZELLİKLERİ</t>
  </si>
  <si>
    <t>Cinsiyet kromozomlarında taşınan genetik hastalıkların kalıtımkalıplarına ait özellikleri bilir. Aile ağacına bakarak bu ayırımı yapabilir.</t>
  </si>
  <si>
    <t>8 Nisan Perşembe</t>
  </si>
  <si>
    <t>14ANT.L.05 A Grubu</t>
  </si>
  <si>
    <t>A. subclavia dallarını kadavra ve/veya maket üzerinde gösterip, açıklar.</t>
  </si>
  <si>
    <t>14ANT.L.06 A Grubu</t>
  </si>
  <si>
    <t>Boyun venleri, pectoral ve abdominal bölge kasları</t>
  </si>
  <si>
    <t>Boyun venleri, pectoral bölge kasları, abdominal bölge kaslarını kadavra ve/veya maket üzerinde gösterip, açıklar.</t>
  </si>
  <si>
    <t>14ANT.L.05 B Grubu</t>
  </si>
  <si>
    <t>14ANT.L.06 B Grubu</t>
  </si>
  <si>
    <t>9 Nisan Cuma</t>
  </si>
  <si>
    <t>14HIS.L05 A Grubu</t>
  </si>
  <si>
    <t>Periferik kan yaymasının hazırlanması ve boyanması</t>
  </si>
  <si>
    <t>Periferik kan yayması preparatı hazırlayabilir ve spesifik boyalar kullanarak preparatı mikroskop altında incelemeye hazır hale getirebilir.</t>
  </si>
  <si>
    <t>14HIS.L06 A Grubu</t>
  </si>
  <si>
    <t>Periferik kan yaymasının değerlendirilmesi</t>
  </si>
  <si>
    <t>Hazırlanmış preparatı mikroskop altında inceleyerek hücrelerin şekilleri, boyanma özellikleri ve sayım yöntemleri hakkında bilgi verebilir.</t>
  </si>
  <si>
    <t>14HIS.L05 B Grubu</t>
  </si>
  <si>
    <t>14HIS.L06 B Grubu</t>
  </si>
  <si>
    <t>12 Nisan Pazartesi</t>
  </si>
  <si>
    <t>14ANT.13</t>
  </si>
  <si>
    <t xml:space="preserve">Omuz kasları </t>
  </si>
  <si>
    <t>Omuzdaki kasların origo-insertiosunu, fonksiyonlarını ve innervasyonlarını söyler.</t>
  </si>
  <si>
    <t>14ANT.14</t>
  </si>
  <si>
    <t xml:space="preserve">Kol kasları </t>
  </si>
  <si>
    <t>Kol bölgesindeki kasların origo-insertiosunu, fonksiyonlarını veinnervasyonlarını söyler.</t>
  </si>
  <si>
    <t>14FIZ.10</t>
  </si>
  <si>
    <t>İskelet kasında kasılma mekanizmaları ve tipleri-1</t>
  </si>
  <si>
    <t>14FIZ.11</t>
  </si>
  <si>
    <t>İskelet kasında kasılma mekanizmaları ve tipleri-2</t>
  </si>
  <si>
    <t>İskelet kasında fonksiyon bozukluklarını, hipertrofi ve atrofiyi açıklar.</t>
  </si>
  <si>
    <t>14BYF06</t>
  </si>
  <si>
    <t>Sinir Aksiyon Potansiyeli Kayıt Teknikleri</t>
  </si>
  <si>
    <t>14BYF07</t>
  </si>
  <si>
    <t>Sinaptik İletim</t>
  </si>
  <si>
    <t>13 Nisan Salı</t>
  </si>
  <si>
    <t>14TBK.07</t>
  </si>
  <si>
    <t>14TBK.08</t>
  </si>
  <si>
    <t>Demir metabolizması</t>
  </si>
  <si>
    <t>Doç. Dr. Rahim Kocabaş</t>
  </si>
  <si>
    <t>Demir metabolik önemini öğrenir. Hemoglobin yapısında demirin yerleşimini kavrar. Demirin kanda taşınma ve dokularda depolanması, hücre membranından geçişi gibi konulara hakim olur.</t>
  </si>
  <si>
    <t>14BYF.L01</t>
  </si>
  <si>
    <t xml:space="preserve">EMG </t>
  </si>
  <si>
    <t>14 Nisan Çarşamba</t>
  </si>
  <si>
    <t>14ANT.15</t>
  </si>
  <si>
    <t>Ön kolun ön bölgesindeki yüzeyel grup kaslar</t>
  </si>
  <si>
    <t>Önkolun ön bölgesindeki yüzeyel grup kasların origo-insertiosunu, fonksiyonlarını ve innervasyonlarını söyler.</t>
  </si>
  <si>
    <t>14ANT.16</t>
  </si>
  <si>
    <t>Ön kolun ön bölgesindeki derin grup kaslar</t>
  </si>
  <si>
    <t>Önkolun ön bölgesindeki derin grup kasların origo-insertiosunu, fonksiyonlarını ve innervasyonlarını söyler.</t>
  </si>
  <si>
    <t>14TEBAD.01KDT</t>
  </si>
  <si>
    <t>Neden KDT 1</t>
  </si>
  <si>
    <t>Kanıta Dayalı Tıbbın (KDT) amacı, teşhisten tedaviye kullanımını bilir.</t>
  </si>
  <si>
    <t>14BIS.04</t>
  </si>
  <si>
    <t>Yaşam Analizi</t>
  </si>
  <si>
    <t>14TGN.07</t>
  </si>
  <si>
    <t>GONOZOMAL KALITIMA AİT ÖRNEKLER</t>
  </si>
  <si>
    <t>Gonozomal kalıtım kalıbına sahip hastalıklara ait örnekler verebilir.</t>
  </si>
  <si>
    <t>14TGN.08</t>
  </si>
  <si>
    <t>MENDELYEN OLMAYAN KALITIMIN ÖZELLİKLERİ</t>
  </si>
  <si>
    <t xml:space="preserve">Mendelyen olmayan kalıtımın içeriğini bilir, genel özelliklerini açıklar. </t>
  </si>
  <si>
    <t>15 Nisan Perşembe</t>
  </si>
  <si>
    <t>14ANT.L.07/14FIZ.L01</t>
  </si>
  <si>
    <t>Anatomi Uyg. A/Fizyoloji Prat. B</t>
  </si>
  <si>
    <t>Omuz ve kol bölgesindeki kaslar / Elektromiyografi-1</t>
  </si>
  <si>
    <t>Prof. Dr. Figen TAŞER, Doç. Dr. Ahmet DURSUN, Dr. Öğr. Üyesi Ali KELEŞ / Doç. Dr. Bülent IŞIK, Dr. Öğr. Üyesi Derviş DAŞDELEN,  Arş. Gör. Dr. Fatma Sare KARACA</t>
  </si>
  <si>
    <t>Omuz ve kol bölgesindeki kasları kadavra ve/veya maket üzerinde gösterip açıklar.</t>
  </si>
  <si>
    <t>14ANT.L.08/14FIZ.L02</t>
  </si>
  <si>
    <t>Ön kolun ön bölgesindeki kaslar / Elektromiyografi-2</t>
  </si>
  <si>
    <t>Ön kol ön bölgesindeki kasları kadavra ve/veya maket üzerinde gösterip açıklar.</t>
  </si>
  <si>
    <t>Anatomi Uyg. B/Fizyoloji Prat. A</t>
  </si>
  <si>
    <t>16 Nisan Cuma</t>
  </si>
  <si>
    <t>14HIS.L07 A Grubu</t>
  </si>
  <si>
    <t>Periferik kan hücreleri</t>
  </si>
  <si>
    <t>Kırmızı kan hücreleri, beyaz kan hücreleri ve trombositlerin yapısını mikroskopta inceleyebilir, lökositleri çekirdek özelliklerine göre kendi içinde sınıflandırabilir ve çizebilir.</t>
  </si>
  <si>
    <t>14HIS.L08 A Grubu</t>
  </si>
  <si>
    <t>Kemik iliği histolojisi</t>
  </si>
  <si>
    <t>Kemik iliğinin histolojik yapısını mikroskop altında inceleyerek hematopoetik hücreleri ve megakaryositleri birbirinden ayırt edebilir.</t>
  </si>
  <si>
    <t>14HIS.L07 B Grubu</t>
  </si>
  <si>
    <t>14HIS.L08 B Grubu</t>
  </si>
  <si>
    <t>14.HIS.07</t>
  </si>
  <si>
    <t xml:space="preserve">Kan yapımı (Kemik iliği) </t>
  </si>
  <si>
    <t>Kemik iliğinin kökeni ve gelişim süreci hakkında bilgi sahibidir. Kemik iliğinin genel histolojik yapısını ve hücresel özelliklerini anlatabilir.</t>
  </si>
  <si>
    <t>14.HIS.08</t>
  </si>
  <si>
    <t>Kırmızı kan hücreleri</t>
  </si>
  <si>
    <t>Kırmızı kan hücrelerinin yapısal, fonksiyonel ve morfolojik özelliklerine hakimdir.</t>
  </si>
  <si>
    <t>19 Nisan Pazartesi</t>
  </si>
  <si>
    <t>14ANT.17</t>
  </si>
  <si>
    <t>Ön kolun arka bölgesindeki yüzeyel grup kaslar</t>
  </si>
  <si>
    <t>Önkolun arka bölgesindeki yüzeyel grup  kasların origo-insertiosunu, fonksiyonlarını ve innervasyonlarını söyler.</t>
  </si>
  <si>
    <t>14ANT.18</t>
  </si>
  <si>
    <t>Ön kolun arka bölgesindeki derin grup kaslar</t>
  </si>
  <si>
    <t>Önkolun arka bölgesindeki derin grup kasların origo-insertiosunu, fonksiyonlarını ve innervasyonlarını söyler.</t>
  </si>
  <si>
    <t>14FIZ.12</t>
  </si>
  <si>
    <t>İskelet kasında fonksiyon bozuklukları, hipertrofi ve atrofi-1</t>
  </si>
  <si>
    <t>14FIZ.13</t>
  </si>
  <si>
    <t>İskelet kasında fonksiyon bozuklukları, hipertrofi ve atrofi-2</t>
  </si>
  <si>
    <t>Kaslarda enerji metabolizmasını fizyolojik olarak açıklar.</t>
  </si>
  <si>
    <t>14BYF08</t>
  </si>
  <si>
    <t>Kaslarda Kasılma Mekanizmaları</t>
  </si>
  <si>
    <t>14BYF09</t>
  </si>
  <si>
    <t>20 Nisan Salı</t>
  </si>
  <si>
    <t>14FIZ.14</t>
  </si>
  <si>
    <t>Kaslarda enerji metabolizması-1</t>
  </si>
  <si>
    <t>14FIZ.15</t>
  </si>
  <si>
    <t>Kaslarda enerji metabolizması-2</t>
  </si>
  <si>
    <t>İskelet kasının gevşemesini ve tonusunu fizyolojik olarak açıklar.</t>
  </si>
  <si>
    <t>14TBK.09</t>
  </si>
  <si>
    <t>14TBK.10</t>
  </si>
  <si>
    <t>Eser elementler</t>
  </si>
  <si>
    <t>Vücutta düşük düzeyde ihtiyaç duyulan çinko, selenyum, iyot gibi minerallerin vücuttaki önemmli fonksiyonlarını öğrenir. Tiroid  hormon sentezine kabaca hakim olur.</t>
  </si>
  <si>
    <t>14.HIS.09</t>
  </si>
  <si>
    <t>Beyaz kan hücreleri</t>
  </si>
  <si>
    <t>Beyaz kan hücrelerinin yapısal, fonksiyonel ve morfolojik özelliklerine hakimdir. Hücreleri çeşitli özelliklerine göre birbirinden ayırt edebilir.</t>
  </si>
  <si>
    <t>14HIS.10</t>
  </si>
  <si>
    <t>21 Nisan Çarşamba</t>
  </si>
  <si>
    <t>14ANT.19</t>
  </si>
  <si>
    <t>El kasları-tenar ve hipotenar bölge</t>
  </si>
  <si>
    <t>Eldeki tenar ve hipotenar bölge kasların origo-insertiosunu, fonksiyonlarını ve innervasyonlarını söyler.</t>
  </si>
  <si>
    <t>14ANT.20</t>
  </si>
  <si>
    <t>El kasları-lumbricaller ve interosseal kaslar</t>
  </si>
  <si>
    <t>Eldeki lumbrical ve interosseal kasların origo-insertiosunu, fonksiyonlarını ve innervasyonlarını söyler.</t>
  </si>
  <si>
    <t>14TEBAD.02KDT</t>
  </si>
  <si>
    <t>Neden KDT 2</t>
  </si>
  <si>
    <t>14BIS.05</t>
  </si>
  <si>
    <t>Kaplan-Meier Analizi</t>
  </si>
  <si>
    <t>14TGN.09</t>
  </si>
  <si>
    <t>MENDELYEN OLMAYAN KALITIMIN ÖRNEKLERİ</t>
  </si>
  <si>
    <t>Mendelyen olmayan  kalıtım kalıbına sahip hastalıklara ait örnekler verebilir.</t>
  </si>
  <si>
    <t>14TGN.10</t>
  </si>
  <si>
    <t>KROMOZOMLARIN GENEL YAPISI VE SINIFLANDIRILMASI</t>
  </si>
  <si>
    <t>Kromozomların genel yapısını bilir, sitogenetik temel kavramlarını bilir.</t>
  </si>
  <si>
    <t>22 Nisan Perşembe</t>
  </si>
  <si>
    <t>14ANT.L.09 A Grubu</t>
  </si>
  <si>
    <t>Ön kolun arka bölgesindeki kaslar</t>
  </si>
  <si>
    <t>Ön kolun arka bölgesindeki kaslar kadavra ve/veya maket üzerinde gösterip, açıklar.</t>
  </si>
  <si>
    <t>14ANT.L.10 A Grubu</t>
  </si>
  <si>
    <t>El kasları</t>
  </si>
  <si>
    <t>El kasları kadavra ve/veya maket üzerinde gösterip, açıklar.</t>
  </si>
  <si>
    <t>14ANT.L.09 B Grubu</t>
  </si>
  <si>
    <t>14ANT.L.10 B Grubu</t>
  </si>
  <si>
    <t>23 Nisan Cuma</t>
  </si>
  <si>
    <t>14TKB.L01 A Grubu</t>
  </si>
  <si>
    <t xml:space="preserve">Subcutan girişimsel işlem uygulama becerisi-Intramusküler  enjeksiyon uygulama becerisi </t>
  </si>
  <si>
    <t>Intramusküler  enjeksiyon uygulama becerisi kazanır.</t>
  </si>
  <si>
    <t>14TKB.L02 A Grubu</t>
  </si>
  <si>
    <t>14TKB.L01 B Grubu</t>
  </si>
  <si>
    <t>14TKB.L02 B Grubu</t>
  </si>
  <si>
    <t>14TEBAD.L01 (1/2 Grup)</t>
  </si>
  <si>
    <t>KDT uygulaması</t>
  </si>
  <si>
    <t>14TEBAD.L01 (3/4 Grup)</t>
  </si>
  <si>
    <t>26 Nisan Pazartesi</t>
  </si>
  <si>
    <t>14ANT.21</t>
  </si>
  <si>
    <t xml:space="preserve">Spinal sinirler hakkında genel bilgi </t>
  </si>
  <si>
    <t>Spinal sinirin oluşumunu açıklar.Terminolojisi hakkında bilgi sahibi olur.</t>
  </si>
  <si>
    <t>14ANT.22</t>
  </si>
  <si>
    <t>Plexus cervicalis</t>
  </si>
  <si>
    <t>Plexus cervicalis’in oluşumunu, dallarını ve özelliklerini  açıklar.</t>
  </si>
  <si>
    <t>14FIZ.16</t>
  </si>
  <si>
    <t>İskelet kasında gevşeme ve kas tonusu-1</t>
  </si>
  <si>
    <t>14FIZ.17</t>
  </si>
  <si>
    <t>İskelet kasında gevşeme ve kas tonusu-2</t>
  </si>
  <si>
    <t>İskelet kasının yorulması ve plastisite kavramlarını fizyolojik olarak açıklar.</t>
  </si>
  <si>
    <t>14BYF10</t>
  </si>
  <si>
    <t>Kaslarda Isı Üretimi</t>
  </si>
  <si>
    <t>14BYF11</t>
  </si>
  <si>
    <t>Kasların Mekanik Özellikleri</t>
  </si>
  <si>
    <t>27 Nisan Salı</t>
  </si>
  <si>
    <t>14ANT.23</t>
  </si>
  <si>
    <t>Üst extremite sinirleri-Plexus brachialis oluşumu</t>
  </si>
  <si>
    <t>Plexus brachialis'in oluşumunu, duyu ve motor dallarını açıklar.</t>
  </si>
  <si>
    <t>14ANT.24</t>
  </si>
  <si>
    <t>Üst extremite sinirleri-Plexus brachialis</t>
  </si>
  <si>
    <t>14TBK.11</t>
  </si>
  <si>
    <t>14TBK.12</t>
  </si>
  <si>
    <t>28 Nisan Çarşamba</t>
  </si>
  <si>
    <t>14ANT.25</t>
  </si>
  <si>
    <t>Üst ekstremite sinirleri-Plexus brachialis'in dalları</t>
  </si>
  <si>
    <t>Plexus brachialis'in dallarını söyler ve periferik sinir yaralanmalarındaki oluşabilecek klinik tabloları açıklar.</t>
  </si>
  <si>
    <t>14ANT.26</t>
  </si>
  <si>
    <t>Üst ekstremite sinirleri-Plexus brachialis'in terminal dalları</t>
  </si>
  <si>
    <t>Plexus brachialis'in terminal dallarını söyler ve periferik sinir yaralanmalarındaki oluşabilecek klinik tabloları açıklar.</t>
  </si>
  <si>
    <t>14TEBAD.03KDT</t>
  </si>
  <si>
    <t>Neden KDT 3</t>
  </si>
  <si>
    <t>14BIS.06</t>
  </si>
  <si>
    <t>Kaplan-Meier Analizi Uygulaması</t>
  </si>
  <si>
    <t>14TGN.11</t>
  </si>
  <si>
    <t>14TGN.12</t>
  </si>
  <si>
    <t>SAYISAL KROMOZOM ANOMALİLERİ</t>
  </si>
  <si>
    <t>Sayısal kromozom anomalilerinin oluşum mekanizmalarını, genel özelliklerini bilir. Bu grup hastalıklara ait örnekler verebilir.</t>
  </si>
  <si>
    <t>29 Nisan Perşembe</t>
  </si>
  <si>
    <t>14ANT.L.11/14FIZ.L03</t>
  </si>
  <si>
    <t>Plexus cervicalis  / İskelet kası kasılma tiplerinin laboratuvarda değerlendirilmesi-1</t>
  </si>
  <si>
    <t>Plexus cervicalis kadavra ve/veya maket üzerinde gösterip,açıklar.</t>
  </si>
  <si>
    <t>14ANT.L.12/14FIZ.L04</t>
  </si>
  <si>
    <t>Plexus brachialis  / İskelet kası kasılma tiplerinin laboratuvarda değerlendirilmesi-2</t>
  </si>
  <si>
    <t>Plexus brachialis kadavra ve/veya maket üzerinde gösterip,açıklar.</t>
  </si>
  <si>
    <t>30 Nisan Cuma</t>
  </si>
  <si>
    <t>14TKB.L03 A Grubu</t>
  </si>
  <si>
    <t>Venöz damar yolu açma uygulaması (Uygulama) 1</t>
  </si>
  <si>
    <t>14TKB.L04 A Grubu</t>
  </si>
  <si>
    <t>Venöz damar yolu açma uygulaması (Uygulama) 2</t>
  </si>
  <si>
    <t>14TKB.L03 B Grubu</t>
  </si>
  <si>
    <t>14TKB.L04 B Grubu</t>
  </si>
  <si>
    <t>3 Mayıs Pazartesi</t>
  </si>
  <si>
    <t>14ANT.27</t>
  </si>
  <si>
    <t>Üst ekstremite arteleri-venleri</t>
  </si>
  <si>
    <t>Üst ekstremitedeki arterlerinin-venlerinin isimlerini söyler, besledikleri alanları açıklar.</t>
  </si>
  <si>
    <t>14ANT.28</t>
  </si>
  <si>
    <t>Lenfatik sisteme giriş</t>
  </si>
  <si>
    <t>Lenfatik sistemi oluşturan yapıları açıklar.</t>
  </si>
  <si>
    <t>14FIZ.18</t>
  </si>
  <si>
    <t>İskelet kasında yorgunluk ve plastisite-1</t>
  </si>
  <si>
    <t>14FIZ.19</t>
  </si>
  <si>
    <t>İskelet kasında yorgunluk ve plastisite-2</t>
  </si>
  <si>
    <t>Düz kasların genel özelliklerini açıklar.</t>
  </si>
  <si>
    <t>4 Mayıs Salı</t>
  </si>
  <si>
    <t>14FIZ.20</t>
  </si>
  <si>
    <t>İskelet kaslarının endokrin görevi-1</t>
  </si>
  <si>
    <t>Düz kas kasılmasını açıklar.</t>
  </si>
  <si>
    <t>14ANT.35</t>
  </si>
  <si>
    <t>Anatomi (telafi)</t>
  </si>
  <si>
    <t>Bacak ön ve lateral bölgesi kasları</t>
  </si>
  <si>
    <t>Bacağın ön ve lateral bölgesindeki kasların origo-insertiosunu, fonksiyonlarını ve innervasyonlarını söyler.</t>
  </si>
  <si>
    <t>14ANT.36</t>
  </si>
  <si>
    <t>Bacak arka bölgesi kasları</t>
  </si>
  <si>
    <t>Bacağın arka bölgesindeki kasların origo-insertiosunu, fonksiyonlarını ve innervasyonlarını söyler.</t>
  </si>
  <si>
    <t>5 Mayıs Çarşamba</t>
  </si>
  <si>
    <t>14ANT.29</t>
  </si>
  <si>
    <t>Üst ekstremite lenfatikleri</t>
  </si>
  <si>
    <t>Üst ekstremitede bulunan lenf düğümlerini ve bunların afferent-efferent yollarını açıklar.</t>
  </si>
  <si>
    <t>14ANT.30</t>
  </si>
  <si>
    <t xml:space="preserve">Fossa axillaris </t>
  </si>
  <si>
    <t>Fossa axillarisin sınırlarını ve içinden geçen oluşumları söyler.</t>
  </si>
  <si>
    <t>14TBK.13</t>
  </si>
  <si>
    <t>Kan biyokimyası</t>
  </si>
  <si>
    <t>Kanın likit ve şekilli elemenlar biçimindeki içeriğine hakim olur. Her bir alt grubun biyokimyasal anlamda üstlendiği rolleri anlar.</t>
  </si>
  <si>
    <t>14TBK.14</t>
  </si>
  <si>
    <t>14BIS.07</t>
  </si>
  <si>
    <t>Parametrik ROC Analizi</t>
  </si>
  <si>
    <t>Yaşam tablolarını bilir. Yaşam tablolarının sağlık alanındaki kullanımını ve önemini bilir. Yaşam fonksiyonunu kullanarak yaşam tablosunu oluşturur. Yaşam tablolarını kullanarak geleceğe ilişkin yorum yapar. Belirli bir yaş aralığındaki bireylerin beklenen yaşam süresini hesaplar. Hazard fonksiyonu ile belirli bir zamanda bir kişinin ölme riskini hesaplar.</t>
  </si>
  <si>
    <t>14TGN.13</t>
  </si>
  <si>
    <t>YAPISAL KROMOZOM ANOMALİLERİ</t>
  </si>
  <si>
    <t>Yapısal kromozom anomalilerinin oluşum mekanizmalarını, genel özelliklerini bilir. Bu grup hastalıklara ait örnekler verebilir.</t>
  </si>
  <si>
    <t>6 Mayıs Perşembe</t>
  </si>
  <si>
    <t>14ANT.L.13 A Grubu</t>
  </si>
  <si>
    <t>Üst ekstremite arterleri, venleri ve lenfatik yapıları</t>
  </si>
  <si>
    <t xml:space="preserve">Üst ekstremitede bulunan arterleri, venleri ve lenfatik yapıları kadavra ve/veya maket üzerinde gösterip, açıklar. </t>
  </si>
  <si>
    <t>14ANT.L.14 A Grubu</t>
  </si>
  <si>
    <t>Fossa axillaris.</t>
  </si>
  <si>
    <t xml:space="preserve">Fossa axillarisin sınırlarını ve içinden geçen oluşumları kadavra ve/veya maket üzerinde gösterip, açıklar. </t>
  </si>
  <si>
    <t>14ANT.L.13 B Grubu</t>
  </si>
  <si>
    <t>14ANT.L.14 B Grubu</t>
  </si>
  <si>
    <t>7 Mayıs Cuma</t>
  </si>
  <si>
    <t>14TKB.L05 A Grubu</t>
  </si>
  <si>
    <t>Venöz damar yolu açma uygulaması (Uygulama) 3/İskelet kası histolojisi</t>
  </si>
  <si>
    <t>14TKB.L06 A Grubu</t>
  </si>
  <si>
    <t>Venöz damar yolu açma uygulaması (Uygulama) 4/Düz kas ve kalp kası histolojisi</t>
  </si>
  <si>
    <t>14TKB.L05 B Grubu</t>
  </si>
  <si>
    <t>14TKB.L06 B Grubu</t>
  </si>
  <si>
    <t>10 Mayıs Pazartesi</t>
  </si>
  <si>
    <t>14ANT.31</t>
  </si>
  <si>
    <t xml:space="preserve">Gluteal bölge kasları </t>
  </si>
  <si>
    <t>Gluteal bölgedeki kasların origo-insertiosunu, fonksiyonlarını veinnervasyonlarını söyler.</t>
  </si>
  <si>
    <t>14ANT.32</t>
  </si>
  <si>
    <t>Uyluk ön bölgesindeki kaslar</t>
  </si>
  <si>
    <t>Uyluk ön bölgesindeki kasların origo-insertiosunu, fonksiyonlarını veinnervasyonlarını söyler.</t>
  </si>
  <si>
    <t>14FIZ.21</t>
  </si>
  <si>
    <t>İskelet kaslarının endokrin görevi-2</t>
  </si>
  <si>
    <t>Akut egzersizde iskelet kasında gelişen fizyolojik değişikleri ifade eder.</t>
  </si>
  <si>
    <t>14FIZ.22</t>
  </si>
  <si>
    <t>Düz kasların genel özellikleri</t>
  </si>
  <si>
    <t>Kronik egzersizde iskelet kasında gelişen fizyolojik değişikleri ifade eder.</t>
  </si>
  <si>
    <t>11 Mayıs Salı</t>
  </si>
  <si>
    <t>14FIZ.23</t>
  </si>
  <si>
    <t>Düz kasların kasılması</t>
  </si>
  <si>
    <t>14ANT.37</t>
  </si>
  <si>
    <t xml:space="preserve">Ayak plantar bölge kasları </t>
  </si>
  <si>
    <t>Ayak plantar bölge kasları origo-insertiosunu, fonksiyonlarını ve innervasyonlarını söyler.</t>
  </si>
  <si>
    <t>14ANT.38</t>
  </si>
  <si>
    <t xml:space="preserve">Ayak dorsal bölge kasları </t>
  </si>
  <si>
    <t>12 Mayıs Çarşamba</t>
  </si>
  <si>
    <t>14ANT.33</t>
  </si>
  <si>
    <t>Uyluk medial bölgesindeki kaslar</t>
  </si>
  <si>
    <t>Uyluk medial bölgesindeki kasların origo-insertiosunu, fonksiyonlarını veinnervasyonlarını söyler.</t>
  </si>
  <si>
    <t>14ANT.34</t>
  </si>
  <si>
    <t>Uyluk arka bölgesindeki kasları</t>
  </si>
  <si>
    <t>Uyluk arka bölgesindeki kasların origo-insertiosunu, fonksiyonlarını veinnervasyonlarını söyler.</t>
  </si>
  <si>
    <t>14TBK.15</t>
  </si>
  <si>
    <t xml:space="preserve">Kas Dokusu Biyokimyası </t>
  </si>
  <si>
    <t>Biyokimyasal yönden kas dokunun yapılanması öğrenir.</t>
  </si>
  <si>
    <t>14TBK.16</t>
  </si>
  <si>
    <t>14BIS.08</t>
  </si>
  <si>
    <t>Non-Parametrik ROC Analizi</t>
  </si>
  <si>
    <t>13 Mayıs Perşembe</t>
  </si>
  <si>
    <t>14ANT.L.15 A Grubu</t>
  </si>
  <si>
    <t xml:space="preserve">Gluteal bölge kaslarını kadavra ve/veya maket üzerinde gösterip,açıklar. </t>
  </si>
  <si>
    <t>14ANT.L.16 A Grubu</t>
  </si>
  <si>
    <t xml:space="preserve">Uyluk bölge kasları </t>
  </si>
  <si>
    <t xml:space="preserve">Uyluk bölge kaslarını kadavra ve/veya maket üzerinde gösterip,açıklar. </t>
  </si>
  <si>
    <t>14ANT.L.15 B Grubu</t>
  </si>
  <si>
    <t>14ANT.L.16 B Grubu</t>
  </si>
  <si>
    <t>14 Mayıs Cuma</t>
  </si>
  <si>
    <t>14TKB.L07 A Grubu</t>
  </si>
  <si>
    <t>Venöz kan alma uygulaması (Uygulama) 1</t>
  </si>
  <si>
    <t>14TKB.L08 A Grubu</t>
  </si>
  <si>
    <t>Venöz kan alma uygulaması (Uygulama) 2</t>
  </si>
  <si>
    <t>14TKB.L07 B Grubu</t>
  </si>
  <si>
    <t>14TKB.L08 B Grubu</t>
  </si>
  <si>
    <t>17 Mayıs Pazartesi</t>
  </si>
  <si>
    <t>Kurban Bayramı</t>
  </si>
  <si>
    <t>18 Mayıs Salı</t>
  </si>
  <si>
    <t>19 Mayıs Çarşamba</t>
  </si>
  <si>
    <t>20 Mayıs Perşembe</t>
  </si>
  <si>
    <t>Kurban Bayramı (resmi tatil sonrası, kurum kararıyla tatil)</t>
  </si>
  <si>
    <t>21 Mayıs Cuma</t>
  </si>
  <si>
    <t>10. HAFTA</t>
  </si>
  <si>
    <t>24 Mayıs Pazartesi</t>
  </si>
  <si>
    <t>14ANT.41</t>
  </si>
  <si>
    <t>Alt extremite sinirleri-Plexus lumbosacralis oluşumu</t>
  </si>
  <si>
    <t>Plexus lumbosacralis'in oluşumunu, duyu ve motor dallarını açıklar.</t>
  </si>
  <si>
    <t>14ANT.42</t>
  </si>
  <si>
    <t>Alt extremite sinirleri-Plexus lumbosacralis</t>
  </si>
  <si>
    <t>14FIZ.24</t>
  </si>
  <si>
    <t>Akut egzersizin kaslarda oluşturduğu değişiklikler</t>
  </si>
  <si>
    <t>14FIZ.25</t>
  </si>
  <si>
    <t>Kronik egzersizin kaslarda oluşturduğu değişiklikler</t>
  </si>
  <si>
    <t>25 Mayıs Salı</t>
  </si>
  <si>
    <t>14ANT.39</t>
  </si>
  <si>
    <t>Alt ekstremite arterleri</t>
  </si>
  <si>
    <t>14ANT.40</t>
  </si>
  <si>
    <t>Alt ekstremite venleri ve lenfatikleri</t>
  </si>
  <si>
    <t>Alt ekstremitedeki venlerin isimlerini söyler, venöz sistemdeki diğer venler ile ilişkilerini açıklar. Alt ekstremite lenfatik drenajını açıklar</t>
  </si>
  <si>
    <t>26 Mayıs Çarşamba</t>
  </si>
  <si>
    <t>14ANT.43</t>
  </si>
  <si>
    <t>Alt extremite sinirleri-Plexus lumbosacralis'in dalları</t>
  </si>
  <si>
    <t>Plexus lumbosacralis'in dallarını söyler ve periferik sinir yaralanmalarındaki oluşabilecek klinik tabloları açıklar.</t>
  </si>
  <si>
    <t>14ANT.44</t>
  </si>
  <si>
    <t>Alt extremite sinirleri-Plexus lumbosacralis'in terminal dalları</t>
  </si>
  <si>
    <t>Plexus lumbosacralis'in terminal dallarını söyler ve periferik sinir yaralanmalarındaki oluşabilecek klinik tabloları açıklar.</t>
  </si>
  <si>
    <t>14BIS.09</t>
  </si>
  <si>
    <t>ROC Analizi Uygulaması - 1</t>
  </si>
  <si>
    <t xml:space="preserve">Kaplan-Meier yöntemini bilir. Kaplan-Meier Yönteminin Yaşam tablosu yöntemi ile benzer ve farklı yönlerini bilir. Kaplan-Meier için yaşam fonksiyonunu hesaplar. Kaplan-Meier yöntemi sonuçlarını değerlendirir. Kaplan-Meier yönteminin sağlık  alanındaki önemini bilir. Yaşam ve ölüm olasılıklarının hesaplanmasında, Yaşam Tablosu Yöntemi ile benzer ve farklı olan  yönleri kavrar. Yığılımlı ölüm fonksiyonunu hesaplar. Kaplan-Meier yöntemine ilişkin ortalama yaşam süresi, ortanca yaşam  süresi ve çeyrek değerleri hesaplar. Yaşam Fonksiyonlarının karşılaştırılmasında kullanılan testleri bilir. </t>
  </si>
  <si>
    <t>14BIS.10</t>
  </si>
  <si>
    <t>ROC Analizi Uygulaması - 2</t>
  </si>
  <si>
    <t>27 Mayıs Perşembe</t>
  </si>
  <si>
    <t>14ANT.L.19 A Grubu</t>
  </si>
  <si>
    <t>Alt ekstremite arterleri, venleri ve lenfatik yapıları</t>
  </si>
  <si>
    <t xml:space="preserve">Alt ekstremitede bulunan arterleri, venleri ve lenfatik yapıları kadavra ve/veya maket üzerinde gösterip, açıklar. </t>
  </si>
  <si>
    <t>14ANT.L.20 A Grubu</t>
  </si>
  <si>
    <t>Plexus lumbosacralis</t>
  </si>
  <si>
    <t xml:space="preserve">Plexus lumbosacralisi kadavra ve/veya maket üzerinde gösterip, açıklar. </t>
  </si>
  <si>
    <t>14ANT.L.19 B Grubu</t>
  </si>
  <si>
    <t>14ANT.L.20 B Grubu</t>
  </si>
  <si>
    <t>28 Mayıs Cuma</t>
  </si>
  <si>
    <t>14TKB.L09 A Grubu</t>
  </si>
  <si>
    <t>Venöz kan alma uygulaması (Uygulama) 3/Periferik kan yaymasının hazırlanması ve boyanması</t>
  </si>
  <si>
    <t>14TKB.L10 A Grubu</t>
  </si>
  <si>
    <t>Venöz kan alma uygulaması (Uygulama) 4/Periferik kan yaymasının değerlendirilmesi</t>
  </si>
  <si>
    <t>14TKB.L09 B Grubu</t>
  </si>
  <si>
    <t>14TKB.L10 B Grubu</t>
  </si>
  <si>
    <t>11. HAFTA</t>
  </si>
  <si>
    <t>31 Mayıs Pazartesi</t>
  </si>
  <si>
    <t>14ANT.L.17/14FIZ.L05</t>
  </si>
  <si>
    <t>Bacak kasları. / İzole organ banyosunda düz kas ve damar hemodinamiği pratiği-1</t>
  </si>
  <si>
    <t xml:space="preserve">Bacak kaslarını kadavra ve/veya maket üzerinde gösterip,açıklar. </t>
  </si>
  <si>
    <t>14ANT.L.18/14FIZ.L06</t>
  </si>
  <si>
    <t>Ayak kasları. / İzole organ banyosunda düz kas ve damar hemodinamiği pratiği-2</t>
  </si>
  <si>
    <t xml:space="preserve">Ayak kaslarını kadavra ve/veya maket üzerinde gösterip,açıklar. </t>
  </si>
  <si>
    <t>1 Haziran Salı</t>
  </si>
  <si>
    <t>2 Haziran Çarşamba</t>
  </si>
  <si>
    <t>14TBK.17</t>
  </si>
  <si>
    <t>Kas Enerji Metabolizması</t>
  </si>
  <si>
    <t>Vücut genel enerji koşullarında kas metabolizmasının yerin öğrenir.</t>
  </si>
  <si>
    <t>14TBK.18</t>
  </si>
  <si>
    <t>KURUL SONU SINAVLARI</t>
  </si>
  <si>
    <t>3 Haziran Perşembe</t>
  </si>
  <si>
    <t>09:00-11:00</t>
  </si>
  <si>
    <t>Anatomi Uygulama Sınavı</t>
  </si>
  <si>
    <t>13:30-15:30</t>
  </si>
  <si>
    <t>Histoloji ve Embriyoloji Uygulama Sınavı</t>
  </si>
  <si>
    <t>4 Haziran Cuma</t>
  </si>
  <si>
    <t>Fizyoloji Pratik Sınavı</t>
  </si>
  <si>
    <t>13:30-15:00</t>
  </si>
  <si>
    <t>Biyofizik Uygulama Sınavı</t>
  </si>
  <si>
    <t>5-6 Haziran (Cumartesi-Pazar)</t>
  </si>
  <si>
    <t>Kullanılmıyor (hafta sonu)</t>
  </si>
  <si>
    <t>7 Haziran Pazartesi</t>
  </si>
  <si>
    <t>Klinik Beceriler Uygulama Sınavı</t>
  </si>
  <si>
    <t>TEBAD (KDT) Uygulama Sınavı</t>
  </si>
  <si>
    <t>8 Haziran Salı</t>
  </si>
  <si>
    <t>10:00-11:30</t>
  </si>
  <si>
    <t>KURUL 4 TEORİK SINAVI (Tüm dersler)</t>
  </si>
  <si>
    <t>MAZERET SINAVI</t>
  </si>
  <si>
    <t>15 Haziran Salı</t>
  </si>
  <si>
    <t>Anatomi Pratik Sınavı (Mazeret)</t>
  </si>
  <si>
    <t>11:20-13:00</t>
  </si>
  <si>
    <t>Histoloji ve Embriyoloji Pratik Sınavı (Mazeret)</t>
  </si>
  <si>
    <t>Tıbbi Biyoloji Pratik Sınavı (Mazeret)</t>
  </si>
  <si>
    <t>16 Haziran Çarşamba</t>
  </si>
  <si>
    <t>Fizyoloji Pratik Sınavı (Mazeret)</t>
  </si>
  <si>
    <t>Biyofizik Pratik Sınavı (Mazeret)</t>
  </si>
  <si>
    <t>Tıbbi Biyokimya Pratik Sınavı (Mazeret)</t>
  </si>
  <si>
    <t>17 Haziran Perşembe</t>
  </si>
  <si>
    <t>Klinik Beceriler Pratik Sınavı (Mazeret)</t>
  </si>
  <si>
    <t>TEBAD (KDT) Pratik Sınavı (Mazeret)</t>
  </si>
  <si>
    <t>14:00-15:30</t>
  </si>
  <si>
    <t>MAZERET TEORİK SINAVI (Tüm dersler)</t>
  </si>
  <si>
    <t>DÖNEM SONU (FİNAL) SINAVI</t>
  </si>
  <si>
    <t>23 Haziran Çarşamba</t>
  </si>
  <si>
    <t>Anatomi Pratik Sınavı</t>
  </si>
  <si>
    <t>Histoloji ve Embriyoloji Pratik Sınavı</t>
  </si>
  <si>
    <t>Tıbbi Biyoloji Pratik Sınavı</t>
  </si>
  <si>
    <t>24 Haziran Perşembe</t>
  </si>
  <si>
    <t>Biyofizik Pratik Sınavı</t>
  </si>
  <si>
    <t>Tıbbi Biyokimya Pratik Sınavı</t>
  </si>
  <si>
    <t>25 Haziran Cuma</t>
  </si>
  <si>
    <t>Klinik Beceriler Pratik Sınavı</t>
  </si>
  <si>
    <t>TEBAD (KDT) Pratik Sınavı</t>
  </si>
  <si>
    <t>DÖNEM SONU (FİNAL) TEORİK SINAVI (Tüm dersler)</t>
  </si>
  <si>
    <t>BÜTÜNLEME SINAVI</t>
  </si>
  <si>
    <t>12 Temmuz Pazartesi</t>
  </si>
  <si>
    <t>13 Temmuz Salı</t>
  </si>
  <si>
    <t>14 Temmuz Çarşamba</t>
  </si>
  <si>
    <t>BÜTÜNLEME TEORİK SINAVI (Tüm dersler)</t>
  </si>
  <si>
    <t>Doç.Dr. Aytaç Kocabaş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</si>
</sst>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
    </font>
    <font>
      <sz val="11"/>
      <color theme="1"/>
      <name val="Calibri"/>
      <family val="2"/>
      <charset val="162"/>
    </font>
    <font>
      <sz val="11"/>
      <color rgb="FF000000"/>
      <name val="Calibri"/>
      <family val="2"/>
      <charset val="162"/>
    </font>
    <font>
      <sz val="12"/>
      <color theme="1"/>
      <name val="Calibri"/>
      <family val="2"/>
      <charset val="1"/>
    </font>
    <font>
      <sz val="12"/>
      <color theme="1"/>
      <name val="Calibri"/>
      <family val="2"/>
      <charset val="162"/>
    </font>
    <font>
      <sz val="11"/>
      <color rgb="FF000000"/>
      <name val="Calibri"/>
      <charset val="1"/>
    </font>
    <font>
      <b/>
      <sz val="13"/>
      <name val="Arial"/>
      <charset val="1"/>
    </font>
    <font>
      <b/>
      <sz val="11"/>
      <name val="Arial"/>
      <charset val="1"/>
    </font>
    <font>
      <sz val="11"/>
      <name val="Arial"/>
      <charset val="1"/>
    </font>
    <font>
      <sz val="10"/>
      <name val="Arial"/>
      <charset val="1"/>
    </font>
    <font>
      <b/>
      <i/>
      <sz val="11"/>
      <name val="Arial"/>
      <charset val="1"/>
    </font>
    <font>
      <i/>
      <sz val="11"/>
      <name val="Arial"/>
      <charset val="1"/>
    </font>
    <font>
      <sz val="12"/>
      <color rgb="FF000000"/>
      <name val="Times New Roman"/>
      <family val="1"/>
      <charset val="162"/>
    </font>
    <font>
      <sz val="11"/>
      <color theme="1"/>
      <name val="Calibri"/>
      <family val="2"/>
      <charset val="1"/>
    </font>
  </fonts>
  <fills count="8">
    <fill>
      <patternFill patternType="none"/>
    </fill>
    <fill>
      <patternFill patternType="gray125"/>
    </fill>
    <fill>
      <patternFill patternType="solid">
        <fgColor rgb="FFD9E1F2"/>
        <bgColor rgb="FFD9E1F2"/>
      </patternFill>
    </fill>
    <fill>
      <patternFill patternType="solid">
        <fgColor rgb="FFF2F2F2"/>
        <bgColor rgb="FFF2F2F2"/>
      </patternFill>
    </fill>
    <fill>
      <patternFill patternType="solid">
        <fgColor rgb="FFFFD966"/>
        <bgColor rgb="FFFFD966"/>
      </patternFill>
    </fill>
    <fill>
      <patternFill patternType="solid">
        <fgColor rgb="FFE2EFDA"/>
        <bgColor rgb="FFE2EFDA"/>
      </patternFill>
    </fill>
    <fill>
      <patternFill patternType="solid">
        <fgColor rgb="FFD9D9D9"/>
        <bgColor rgb="FFD9D9D9"/>
      </patternFill>
    </fill>
    <fill>
      <patternFill patternType="solid">
        <fgColor theme="0"/>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5">
    <xf numFmtId="0" fontId="0" fillId="0" borderId="0"/>
    <xf numFmtId="0" fontId="1" fillId="0" borderId="0"/>
    <xf numFmtId="0" fontId="2" fillId="0" borderId="0"/>
    <xf numFmtId="0" fontId="2" fillId="0" borderId="0"/>
    <xf numFmtId="0" fontId="2" fillId="0" borderId="0"/>
    <xf numFmtId="0" fontId="13" fillId="0" borderId="0"/>
    <xf numFmtId="0" fontId="1" fillId="0" borderId="0"/>
    <xf numFmtId="0" fontId="1" fillId="0" borderId="0"/>
    <xf numFmtId="0" fontId="2" fillId="0" borderId="0"/>
    <xf numFmtId="0" fontId="2" fillId="0" borderId="0"/>
    <xf numFmtId="0" fontId="3" fillId="0" borderId="0"/>
    <xf numFmtId="0" fontId="3" fillId="0" borderId="0"/>
    <xf numFmtId="0" fontId="2" fillId="0" borderId="0"/>
    <xf numFmtId="0" fontId="4" fillId="0" borderId="0"/>
    <xf numFmtId="0" fontId="5" fillId="0" borderId="0"/>
  </cellStyleXfs>
  <cellXfs count="14">
    <xf numFmtId="0" fontId="0" fillId="0" borderId="0" xfId="0"/>
    <xf numFmtId="0" fontId="6" fillId="0" borderId="0" xfId="0" applyFont="1"/>
    <xf numFmtId="0" fontId="7" fillId="2" borderId="0" xfId="0" applyFont="1" applyFill="1"/>
    <xf numFmtId="0" fontId="8" fillId="0" borderId="0" xfId="0" applyFont="1"/>
    <xf numFmtId="0" fontId="8" fillId="3" borderId="0" xfId="0" applyFont="1" applyFill="1"/>
    <xf numFmtId="0" fontId="7" fillId="0" borderId="0" xfId="0" applyFont="1"/>
    <xf numFmtId="0" fontId="7" fillId="4" borderId="0" xfId="0" applyFont="1" applyFill="1"/>
    <xf numFmtId="0" fontId="10" fillId="5" borderId="0" xfId="0" applyFont="1" applyFill="1"/>
    <xf numFmtId="0" fontId="8" fillId="0" borderId="0" xfId="0" applyFont="1" applyAlignment="1">
      <alignment wrapText="1"/>
    </xf>
    <xf numFmtId="0" fontId="11" fillId="6" borderId="0" xfId="0" applyFont="1" applyFill="1"/>
    <xf numFmtId="0" fontId="12" fillId="7" borderId="1" xfId="0" applyFont="1" applyFill="1" applyBorder="1" applyAlignment="1">
      <alignment horizontal="left" vertical="center"/>
    </xf>
    <xf numFmtId="0" fontId="12" fillId="7" borderId="2" xfId="0" applyFont="1" applyFill="1" applyBorder="1" applyAlignment="1">
      <alignment horizontal="left" vertical="center"/>
    </xf>
    <xf numFmtId="0" fontId="12" fillId="7" borderId="3" xfId="0" applyFont="1" applyFill="1" applyBorder="1" applyAlignment="1">
      <alignment horizontal="left" vertical="center"/>
    </xf>
    <xf numFmtId="0" fontId="9" fillId="0" borderId="0" xfId="0" applyFont="1" applyAlignment="1">
      <alignment vertical="top" wrapText="1"/>
    </xf>
  </cellXfs>
  <cellStyles count="15">
    <cellStyle name="Normal" xfId="0" builtinId="0"/>
    <cellStyle name="Normal 2" xfId="1" xr:uid="{00000000-0005-0000-0000-000006000000}"/>
    <cellStyle name="Normal 2 2" xfId="2" xr:uid="{00000000-0005-0000-0000-000007000000}"/>
    <cellStyle name="Normal 2 2 2" xfId="3" xr:uid="{00000000-0005-0000-0000-000008000000}"/>
    <cellStyle name="Normal 2 3" xfId="4" xr:uid="{00000000-0005-0000-0000-000009000000}"/>
    <cellStyle name="Normal 2 4" xfId="5" xr:uid="{00000000-0005-0000-0000-00000A000000}"/>
    <cellStyle name="Normal 2 4 2" xfId="6" xr:uid="{00000000-0005-0000-0000-00000B000000}"/>
    <cellStyle name="Normal 2 5" xfId="7" xr:uid="{00000000-0005-0000-0000-00000C000000}"/>
    <cellStyle name="Normal 3" xfId="8" xr:uid="{00000000-0005-0000-0000-00000D000000}"/>
    <cellStyle name="Normal 4" xfId="9" xr:uid="{00000000-0005-0000-0000-00000E000000}"/>
    <cellStyle name="Normal 4 2" xfId="10" xr:uid="{00000000-0005-0000-0000-00000F000000}"/>
    <cellStyle name="Normal 5" xfId="11" xr:uid="{00000000-0005-0000-0000-000010000000}"/>
    <cellStyle name="Normal 5 2" xfId="12" xr:uid="{00000000-0005-0000-0000-000011000000}"/>
    <cellStyle name="Normal 6" xfId="13" xr:uid="{00000000-0005-0000-0000-000012000000}"/>
    <cellStyle name="Normal 7" xfId="14" xr:uid="{00000000-0005-0000-0000-00001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E0B4"/>
      <rgbColor rgb="FF808080"/>
      <rgbColor rgb="FF9999FF"/>
      <rgbColor rgb="FF993366"/>
      <rgbColor rgb="FFF2F2F2"/>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4"/>
  <sheetViews>
    <sheetView tabSelected="1" topLeftCell="A59" zoomScaleNormal="100" workbookViewId="0">
      <selection activeCell="I62" sqref="I62"/>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1" t="s">
        <v>0</v>
      </c>
    </row>
    <row r="3" spans="1:14" ht="15" customHeight="1" x14ac:dyDescent="0.25">
      <c r="A3" s="2" t="s">
        <v>1</v>
      </c>
      <c r="B3" s="2" t="s">
        <v>2</v>
      </c>
      <c r="C3" s="2" t="s">
        <v>3</v>
      </c>
      <c r="D3" s="2" t="s">
        <v>4</v>
      </c>
      <c r="F3" s="2" t="s">
        <v>5</v>
      </c>
      <c r="G3" s="2" t="s">
        <v>6</v>
      </c>
      <c r="H3" s="2" t="s">
        <v>7</v>
      </c>
      <c r="I3" s="2" t="s">
        <v>8</v>
      </c>
      <c r="K3" s="2" t="s">
        <v>9</v>
      </c>
      <c r="L3" s="2" t="s">
        <v>10</v>
      </c>
      <c r="M3" s="2" t="s">
        <v>11</v>
      </c>
      <c r="N3" s="2" t="s">
        <v>12</v>
      </c>
    </row>
    <row r="4" spans="1:14" ht="15" customHeight="1" x14ac:dyDescent="0.25">
      <c r="A4" s="3" t="s">
        <v>13</v>
      </c>
      <c r="B4" s="3">
        <f>COUNTIF($B$27:$B$999,"11TBY??")</f>
        <v>46</v>
      </c>
      <c r="C4" s="3">
        <f>G4+IF(I4&lt;=(100-SUM(G4:G16)),1,0)</f>
        <v>30</v>
      </c>
      <c r="F4" s="4">
        <f>B4/$B$18*100</f>
        <v>30.463576158940398</v>
      </c>
      <c r="G4" s="4">
        <f>INT(F4)</f>
        <v>30</v>
      </c>
      <c r="H4" s="4">
        <f>F4-G4+ROW()/1000000</f>
        <v>0.46358015894039839</v>
      </c>
      <c r="I4" s="4">
        <f>RANK(H4,$H$4:$H$16,0)</f>
        <v>10</v>
      </c>
    </row>
    <row r="5" spans="1:14" ht="15" customHeight="1" x14ac:dyDescent="0.25">
      <c r="A5" s="3" t="s">
        <v>14</v>
      </c>
      <c r="B5" s="3">
        <f>COUNTIF($B$27:$B$999,"*11TBY.L*")/2</f>
        <v>10</v>
      </c>
      <c r="D5" s="3">
        <f>L5+IF(N5&lt;=($C$19-SUM(L5:L11)),1,0)</f>
        <v>6</v>
      </c>
      <c r="K5" s="4">
        <f>B5/$B$19*$C$19</f>
        <v>5.9090909090909092</v>
      </c>
      <c r="L5" s="4">
        <f>INT(K5)</f>
        <v>5</v>
      </c>
      <c r="M5" s="4">
        <f>K5-L5+ROW()/1000000</f>
        <v>0.9090959090909092</v>
      </c>
      <c r="N5" s="4">
        <f>RANK(M5,$M$5:$M$11,0)</f>
        <v>1</v>
      </c>
    </row>
    <row r="6" spans="1:14" ht="15" customHeight="1" x14ac:dyDescent="0.25">
      <c r="A6" s="3" t="s">
        <v>15</v>
      </c>
      <c r="B6" s="3">
        <f>COUNTIF($B$27:$B$999,"11TBK??")</f>
        <v>37</v>
      </c>
      <c r="C6" s="3">
        <f>G6+IF(I6&lt;=(100-SUM(G4:G16)),1,0)</f>
        <v>24</v>
      </c>
      <c r="F6" s="4">
        <f>B6/$B$18*100</f>
        <v>24.503311258278146</v>
      </c>
      <c r="G6" s="4">
        <f>INT(F6)</f>
        <v>24</v>
      </c>
      <c r="H6" s="4">
        <f>F6-G6+ROW()/1000000</f>
        <v>0.50331725827814555</v>
      </c>
      <c r="I6" s="4">
        <f>RANK(H6,$H$4:$H$16,0)</f>
        <v>9</v>
      </c>
    </row>
    <row r="7" spans="1:14" ht="15" customHeight="1" x14ac:dyDescent="0.25">
      <c r="A7" s="3" t="s">
        <v>16</v>
      </c>
      <c r="B7" s="3">
        <f>COUNTIF($B$27:$B$999,"*11TBK.L*")/2</f>
        <v>8</v>
      </c>
      <c r="D7" s="3">
        <f>L7+IF(N7&lt;=($C$19-SUM(L5:L11)),1,0)</f>
        <v>5</v>
      </c>
      <c r="K7" s="4">
        <f>B7/$B$19*$C$19</f>
        <v>4.7272727272727275</v>
      </c>
      <c r="L7" s="4">
        <f>INT(K7)</f>
        <v>4</v>
      </c>
      <c r="M7" s="4">
        <f>K7-L7+ROW()/1000000</f>
        <v>0.72727972727272749</v>
      </c>
      <c r="N7" s="4">
        <f>RANK(M7,$M$5:$M$11,0)</f>
        <v>2</v>
      </c>
    </row>
    <row r="8" spans="1:14" ht="15" customHeight="1" x14ac:dyDescent="0.25">
      <c r="A8" s="3" t="s">
        <v>17</v>
      </c>
      <c r="B8" s="3">
        <f>COUNTIF($B$27:$B$999,"11BYF??")</f>
        <v>12</v>
      </c>
      <c r="C8" s="3">
        <f>G8+IF(I8&lt;=(100-SUM(G4:G16)),1,0)</f>
        <v>8</v>
      </c>
      <c r="F8" s="4">
        <f>B8/$B$18*100</f>
        <v>7.9470198675496695</v>
      </c>
      <c r="G8" s="4">
        <f>INT(F8)</f>
        <v>7</v>
      </c>
      <c r="H8" s="4">
        <f>F8-G8+ROW()/1000000</f>
        <v>0.9470278675496695</v>
      </c>
      <c r="I8" s="4">
        <f>RANK(H8,$H$4:$H$16,0)</f>
        <v>6</v>
      </c>
    </row>
    <row r="9" spans="1:14" ht="15" customHeight="1" x14ac:dyDescent="0.25">
      <c r="A9" s="3" t="s">
        <v>18</v>
      </c>
      <c r="B9" s="3">
        <f>COUNTIF($B$27:$B$999,"11BIS??")</f>
        <v>16</v>
      </c>
      <c r="C9" s="3">
        <f>G9+IF(I9&lt;=(100-SUM(G4:G16)),1,0)</f>
        <v>11</v>
      </c>
      <c r="F9" s="4">
        <f>B9/$B$18*100</f>
        <v>10.596026490066226</v>
      </c>
      <c r="G9" s="4">
        <f>INT(F9)</f>
        <v>10</v>
      </c>
      <c r="H9" s="4">
        <f>F9-G9+ROW()/1000000</f>
        <v>0.59603549006622603</v>
      </c>
      <c r="I9" s="4">
        <f>RANK(H9,$H$4:$H$16,0)</f>
        <v>8</v>
      </c>
    </row>
    <row r="10" spans="1:14" ht="15" customHeight="1" x14ac:dyDescent="0.25">
      <c r="A10" s="3" t="s">
        <v>19</v>
      </c>
      <c r="B10" s="3">
        <f>COUNTIF($B$27:$B$999,"11TKB0?")</f>
        <v>3</v>
      </c>
      <c r="C10" s="3">
        <f>G10+IF(I10&lt;=(100-SUM(G4:G16)),1,0)</f>
        <v>2</v>
      </c>
      <c r="F10" s="4">
        <f>B10/$B$18*100</f>
        <v>1.9867549668874174</v>
      </c>
      <c r="G10" s="4">
        <f>INT(F10)</f>
        <v>1</v>
      </c>
      <c r="H10" s="4">
        <f>F10-G10+ROW()/1000000</f>
        <v>0.98676496688741733</v>
      </c>
      <c r="I10" s="4">
        <f>RANK(H10,$H$4:$H$16,0)</f>
        <v>2</v>
      </c>
    </row>
    <row r="11" spans="1:14" ht="15" customHeight="1" x14ac:dyDescent="0.25">
      <c r="A11" s="3" t="s">
        <v>20</v>
      </c>
      <c r="B11" s="3">
        <f>COUNTIF($B$27:$B$999,"*11TKB.L*")/2</f>
        <v>4</v>
      </c>
      <c r="D11" s="3">
        <f>L11+IF(N11&lt;=($C$19-SUM(L5:L11)),1,0)</f>
        <v>2</v>
      </c>
      <c r="K11" s="4">
        <f>B11/$B$19*$C$19</f>
        <v>2.3636363636363638</v>
      </c>
      <c r="L11" s="4">
        <f>INT(K11)</f>
        <v>2</v>
      </c>
      <c r="M11" s="4">
        <f>K11-L11+ROW()/1000000</f>
        <v>0.36364736363636374</v>
      </c>
      <c r="N11" s="4">
        <f>RANK(M11,$M$5:$M$11,0)</f>
        <v>3</v>
      </c>
    </row>
    <row r="12" spans="1:14" ht="15" customHeight="1" x14ac:dyDescent="0.25">
      <c r="A12" s="3" t="s">
        <v>21</v>
      </c>
      <c r="B12" s="3">
        <f>COUNTIF($B$27:$B$999,"11THS??")</f>
        <v>9</v>
      </c>
      <c r="C12" s="3">
        <f>G12+IF(I12&lt;=(100-SUM(G4:G16)),1,0)</f>
        <v>6</v>
      </c>
      <c r="F12" s="4">
        <f>B12/$B$18*100</f>
        <v>5.9602649006622519</v>
      </c>
      <c r="G12" s="4">
        <f>INT(F12)</f>
        <v>5</v>
      </c>
      <c r="H12" s="4">
        <f>F12-G12+ROW()/1000000</f>
        <v>0.96027690066225191</v>
      </c>
      <c r="I12" s="4">
        <f>RANK(H12,$H$4:$H$16,0)</f>
        <v>4</v>
      </c>
    </row>
    <row r="13" spans="1:14" ht="15" customHeight="1" x14ac:dyDescent="0.25">
      <c r="A13" s="3" t="s">
        <v>22</v>
      </c>
      <c r="B13" s="3">
        <f>COUNTIF($B$27:$B$999,"11TEBAD.0?")</f>
        <v>4</v>
      </c>
      <c r="C13" s="3">
        <f>G13+IF(I13&lt;=(100-SUM(G4:G16)),1,0)</f>
        <v>3</v>
      </c>
      <c r="F13" s="4">
        <f>B13/$B$18*100</f>
        <v>2.6490066225165565</v>
      </c>
      <c r="G13" s="4">
        <f>INT(F13)</f>
        <v>2</v>
      </c>
      <c r="H13" s="4">
        <f>F13-G13+ROW()/1000000</f>
        <v>0.64901962251655654</v>
      </c>
      <c r="I13" s="4">
        <f>RANK(H13,$H$4:$H$16,0)</f>
        <v>7</v>
      </c>
    </row>
    <row r="14" spans="1:14" ht="15" customHeight="1" x14ac:dyDescent="0.25">
      <c r="A14" s="3" t="s">
        <v>23</v>
      </c>
      <c r="B14" s="3">
        <f>COUNTIF($B$27:$B$999,"11TTE.0?")</f>
        <v>9</v>
      </c>
      <c r="C14" s="3">
        <f>G14+IF(I14&lt;=(100-SUM(G4:G16)),1,0)</f>
        <v>6</v>
      </c>
      <c r="F14" s="4">
        <f>B14/$B$18*100</f>
        <v>5.9602649006622519</v>
      </c>
      <c r="G14" s="4">
        <f>INT(F14)</f>
        <v>5</v>
      </c>
      <c r="H14" s="4">
        <f>F14-G14+ROW()/1000000</f>
        <v>0.96027890066225186</v>
      </c>
      <c r="I14" s="4">
        <f>RANK(H14,$H$4:$H$16,0)</f>
        <v>3</v>
      </c>
    </row>
    <row r="15" spans="1:14" ht="15" customHeight="1" x14ac:dyDescent="0.25">
      <c r="A15" s="3" t="s">
        <v>24</v>
      </c>
      <c r="B15" s="3">
        <f>COUNTIF($B$27:$B$999,"11RHS??")</f>
        <v>12</v>
      </c>
      <c r="C15" s="3">
        <f>G15+IF(I15&lt;=(100-SUM(G4:G16)),1,0)</f>
        <v>8</v>
      </c>
      <c r="F15" s="4">
        <f>B15/$B$18*100</f>
        <v>7.9470198675496695</v>
      </c>
      <c r="G15" s="4">
        <f>INT(F15)</f>
        <v>7</v>
      </c>
      <c r="H15" s="4">
        <f>F15-G15+ROW()/1000000</f>
        <v>0.94703486754966948</v>
      </c>
      <c r="I15" s="4">
        <f>RANK(H15,$H$4:$H$16,0)</f>
        <v>5</v>
      </c>
    </row>
    <row r="16" spans="1:14" ht="15" customHeight="1" x14ac:dyDescent="0.25">
      <c r="A16" s="3" t="s">
        <v>25</v>
      </c>
      <c r="B16" s="3">
        <f>COUNTIF($B$27:$B$999,"11ÇRHS0??")</f>
        <v>3</v>
      </c>
      <c r="C16" s="3">
        <f>G16+IF(I16&lt;=(100-SUM(G4:G16)),1,0)</f>
        <v>2</v>
      </c>
      <c r="F16" s="4">
        <f>B16/$B$18*100</f>
        <v>1.9867549668874174</v>
      </c>
      <c r="G16" s="4">
        <f>INT(F16)</f>
        <v>1</v>
      </c>
      <c r="H16" s="4">
        <f>F16-G16+ROW()/1000000</f>
        <v>0.98677096688741739</v>
      </c>
      <c r="I16" s="4">
        <f>RANK(H16,$H$4:$H$16,0)</f>
        <v>1</v>
      </c>
    </row>
    <row r="17" spans="1:6" ht="15" customHeight="1" x14ac:dyDescent="0.25">
      <c r="A17" s="5" t="s">
        <v>26</v>
      </c>
      <c r="B17" s="5">
        <f>SUM(B4:B16)</f>
        <v>173</v>
      </c>
    </row>
    <row r="18" spans="1:6" ht="15" customHeight="1" x14ac:dyDescent="0.25">
      <c r="A18" s="3" t="s">
        <v>27</v>
      </c>
      <c r="B18" s="3">
        <f>B4+B6+B8+B9+B10+B12+B13+B14+B15+B16</f>
        <v>151</v>
      </c>
      <c r="C18" s="3">
        <f>ROUND(B18/B17*100,0)</f>
        <v>87</v>
      </c>
    </row>
    <row r="19" spans="1:6" ht="15" customHeight="1" x14ac:dyDescent="0.25">
      <c r="A19" s="3" t="s">
        <v>28</v>
      </c>
      <c r="B19" s="3">
        <f>B5+B7+B11</f>
        <v>22</v>
      </c>
      <c r="C19" s="3">
        <f>ROUND(B19/B17*100,0)</f>
        <v>13</v>
      </c>
    </row>
    <row r="20" spans="1:6" ht="15" customHeight="1" x14ac:dyDescent="0.25">
      <c r="A20" s="5" t="s">
        <v>29</v>
      </c>
      <c r="C20" s="5" t="str">
        <f>IF(SUM(C4:C16)=100,"✓ 100","⚠ "&amp;SUM(C4:C16))</f>
        <v>✓ 100</v>
      </c>
    </row>
    <row r="21" spans="1:6" ht="15" customHeight="1" x14ac:dyDescent="0.25">
      <c r="A21" s="5" t="s">
        <v>30</v>
      </c>
      <c r="D21" s="5" t="str">
        <f>IF(SUM(D5:D11)=$C$19,"✓ "&amp;$C$19,"⚠ "&amp;SUM(D5:D11))</f>
        <v>✓ 13</v>
      </c>
    </row>
    <row r="23" spans="1:6" ht="15" customHeight="1" x14ac:dyDescent="0.25">
      <c r="A23" s="5" t="s">
        <v>31</v>
      </c>
    </row>
    <row r="24" spans="1:6" ht="129.75" customHeight="1" x14ac:dyDescent="0.25">
      <c r="A24" s="13" t="s">
        <v>32</v>
      </c>
      <c r="B24" s="13"/>
      <c r="C24" s="13"/>
      <c r="D24" s="13"/>
      <c r="E24" s="13"/>
      <c r="F24" s="13"/>
    </row>
    <row r="26" spans="1:6" ht="15" customHeight="1" x14ac:dyDescent="0.25">
      <c r="A26" s="2" t="s">
        <v>33</v>
      </c>
      <c r="B26" s="2" t="s">
        <v>34</v>
      </c>
      <c r="C26" s="2" t="s">
        <v>35</v>
      </c>
      <c r="D26" s="2" t="s">
        <v>36</v>
      </c>
      <c r="E26" s="2" t="s">
        <v>37</v>
      </c>
      <c r="F26" s="2" t="s">
        <v>38</v>
      </c>
    </row>
    <row r="27" spans="1:6" ht="15" customHeight="1" x14ac:dyDescent="0.25">
      <c r="A27" s="6" t="s">
        <v>39</v>
      </c>
      <c r="B27" s="6"/>
      <c r="C27" s="6"/>
      <c r="D27" s="6"/>
      <c r="E27" s="6"/>
      <c r="F27" s="6"/>
    </row>
    <row r="28" spans="1:6" ht="15" customHeight="1" x14ac:dyDescent="0.25">
      <c r="A28" s="7" t="s">
        <v>40</v>
      </c>
      <c r="B28" s="7"/>
      <c r="C28" s="7"/>
      <c r="D28" s="7"/>
      <c r="E28" s="7"/>
      <c r="F28" s="7"/>
    </row>
    <row r="29" spans="1:6" ht="57.75" customHeight="1" x14ac:dyDescent="0.25">
      <c r="A29" s="3" t="s">
        <v>41</v>
      </c>
      <c r="B29" s="8" t="s">
        <v>42</v>
      </c>
      <c r="C29" s="3"/>
      <c r="D29" s="3"/>
      <c r="E29" s="3"/>
      <c r="F29" s="3"/>
    </row>
    <row r="30" spans="1:6" ht="15" customHeight="1" x14ac:dyDescent="0.25">
      <c r="A30" s="3" t="s">
        <v>43</v>
      </c>
    </row>
    <row r="31" spans="1:6" ht="15" customHeight="1" x14ac:dyDescent="0.25">
      <c r="A31" s="3" t="s">
        <v>44</v>
      </c>
    </row>
    <row r="32" spans="1:6" ht="15" customHeight="1" x14ac:dyDescent="0.25">
      <c r="A32" s="3" t="s">
        <v>45</v>
      </c>
    </row>
    <row r="33" spans="1:7" ht="15" customHeight="1" x14ac:dyDescent="0.25">
      <c r="A33" s="9" t="s">
        <v>46</v>
      </c>
      <c r="B33" s="9"/>
      <c r="C33" s="9"/>
      <c r="D33" s="9"/>
      <c r="E33" s="9"/>
      <c r="F33" s="9"/>
    </row>
    <row r="34" spans="1:7" ht="15.75" customHeight="1" x14ac:dyDescent="0.25">
      <c r="A34" s="3" t="s">
        <v>47</v>
      </c>
      <c r="B34" s="3" t="s">
        <v>48</v>
      </c>
      <c r="C34" s="3"/>
      <c r="D34" s="3"/>
      <c r="E34" s="3"/>
      <c r="F34" s="3"/>
      <c r="G34" s="10" t="s">
        <v>49</v>
      </c>
    </row>
    <row r="35" spans="1:7" ht="15.75" customHeight="1" x14ac:dyDescent="0.25">
      <c r="A35" s="3" t="s">
        <v>50</v>
      </c>
      <c r="B35" s="3"/>
      <c r="C35" s="3"/>
      <c r="D35" s="3"/>
      <c r="E35" s="3"/>
      <c r="F35" s="3"/>
      <c r="G35" s="11" t="s">
        <v>49</v>
      </c>
    </row>
    <row r="36" spans="1:7" ht="15.75" customHeight="1" x14ac:dyDescent="0.25">
      <c r="A36" s="3" t="s">
        <v>51</v>
      </c>
      <c r="B36" s="3"/>
      <c r="C36" s="3"/>
      <c r="D36" s="3"/>
      <c r="E36" s="3"/>
      <c r="F36" s="3"/>
      <c r="G36" s="12" t="s">
        <v>52</v>
      </c>
    </row>
    <row r="37" spans="1:7" ht="15" customHeight="1" x14ac:dyDescent="0.25">
      <c r="A37" s="3" t="s">
        <v>53</v>
      </c>
    </row>
    <row r="38" spans="1:7" ht="15" customHeight="1" x14ac:dyDescent="0.25">
      <c r="A38" s="7" t="s">
        <v>54</v>
      </c>
      <c r="B38" s="7"/>
      <c r="C38" s="7"/>
      <c r="D38" s="7"/>
      <c r="E38" s="7"/>
      <c r="F38" s="7"/>
    </row>
    <row r="39" spans="1:7" ht="15" customHeight="1" x14ac:dyDescent="0.25">
      <c r="A39" s="3" t="s">
        <v>41</v>
      </c>
      <c r="B39" s="3" t="s">
        <v>55</v>
      </c>
      <c r="C39" s="3" t="s">
        <v>56</v>
      </c>
      <c r="D39" s="3"/>
      <c r="E39" s="3"/>
      <c r="F39" s="3"/>
    </row>
    <row r="40" spans="1:7" ht="15" customHeight="1" x14ac:dyDescent="0.25">
      <c r="A40" s="3" t="s">
        <v>43</v>
      </c>
      <c r="B40" s="3" t="s">
        <v>55</v>
      </c>
      <c r="C40" s="3" t="s">
        <v>56</v>
      </c>
      <c r="D40" s="3"/>
      <c r="E40" s="3"/>
      <c r="F40" s="3"/>
    </row>
    <row r="41" spans="1:7" ht="15" customHeight="1" x14ac:dyDescent="0.25">
      <c r="A41" s="3" t="s">
        <v>44</v>
      </c>
      <c r="B41" t="s">
        <v>57</v>
      </c>
      <c r="C41" t="s">
        <v>24</v>
      </c>
      <c r="D41" t="s">
        <v>58</v>
      </c>
      <c r="E41" t="s">
        <v>59</v>
      </c>
    </row>
    <row r="42" spans="1:7" ht="15" customHeight="1" x14ac:dyDescent="0.25">
      <c r="A42" s="3" t="s">
        <v>45</v>
      </c>
      <c r="B42" t="s">
        <v>57</v>
      </c>
      <c r="C42" t="s">
        <v>24</v>
      </c>
      <c r="D42" t="s">
        <v>58</v>
      </c>
      <c r="E42" t="s">
        <v>59</v>
      </c>
    </row>
    <row r="43" spans="1:7" ht="15" customHeight="1" x14ac:dyDescent="0.25">
      <c r="A43" s="9" t="s">
        <v>46</v>
      </c>
      <c r="B43" s="9"/>
      <c r="C43" s="9"/>
      <c r="D43" s="9"/>
      <c r="E43" s="9"/>
      <c r="F43" s="9"/>
    </row>
    <row r="44" spans="1:7" ht="15" customHeight="1" x14ac:dyDescent="0.25">
      <c r="A44" s="3" t="s">
        <v>47</v>
      </c>
      <c r="B44" s="3" t="s">
        <v>60</v>
      </c>
      <c r="C44" s="3" t="s">
        <v>13</v>
      </c>
      <c r="D44" s="3" t="s">
        <v>61</v>
      </c>
      <c r="E44" s="3" t="s">
        <v>62</v>
      </c>
      <c r="F44" s="3" t="s">
        <v>63</v>
      </c>
    </row>
    <row r="45" spans="1:7" ht="15" customHeight="1" x14ac:dyDescent="0.25">
      <c r="A45" s="3" t="s">
        <v>50</v>
      </c>
      <c r="B45" s="3" t="s">
        <v>64</v>
      </c>
      <c r="C45" s="3" t="s">
        <v>13</v>
      </c>
      <c r="D45" s="3" t="s">
        <v>61</v>
      </c>
      <c r="E45" s="3" t="s">
        <v>62</v>
      </c>
      <c r="F45" s="3" t="s">
        <v>63</v>
      </c>
    </row>
    <row r="46" spans="1:7" ht="15" customHeight="1" x14ac:dyDescent="0.25">
      <c r="A46" s="3" t="s">
        <v>51</v>
      </c>
      <c r="B46" s="3"/>
      <c r="C46" s="3" t="s">
        <v>65</v>
      </c>
      <c r="D46" s="3"/>
      <c r="E46" s="3"/>
      <c r="F46" s="3"/>
    </row>
    <row r="47" spans="1:7" ht="15" customHeight="1" x14ac:dyDescent="0.25">
      <c r="A47" s="3" t="s">
        <v>53</v>
      </c>
      <c r="C47" t="s">
        <v>65</v>
      </c>
    </row>
    <row r="48" spans="1:7" ht="15" customHeight="1" x14ac:dyDescent="0.25">
      <c r="A48" s="7" t="s">
        <v>66</v>
      </c>
      <c r="B48" s="7"/>
      <c r="C48" s="7"/>
      <c r="D48" s="7"/>
      <c r="E48" s="7"/>
      <c r="F48" s="7"/>
    </row>
    <row r="49" spans="1:6" ht="15" customHeight="1" x14ac:dyDescent="0.25">
      <c r="A49" s="3" t="s">
        <v>41</v>
      </c>
      <c r="B49" s="3" t="s">
        <v>67</v>
      </c>
      <c r="C49" s="3" t="s">
        <v>68</v>
      </c>
      <c r="D49" s="3"/>
      <c r="E49" s="3"/>
      <c r="F49" s="3"/>
    </row>
    <row r="50" spans="1:6" ht="15" customHeight="1" x14ac:dyDescent="0.25">
      <c r="A50" s="3" t="s">
        <v>43</v>
      </c>
      <c r="B50" s="3" t="s">
        <v>67</v>
      </c>
      <c r="C50" s="3" t="s">
        <v>68</v>
      </c>
      <c r="D50" s="3"/>
      <c r="E50" s="3"/>
      <c r="F50" s="3"/>
    </row>
    <row r="51" spans="1:6" ht="15" customHeight="1" x14ac:dyDescent="0.25">
      <c r="A51" s="3" t="s">
        <v>44</v>
      </c>
      <c r="B51" s="3" t="s">
        <v>69</v>
      </c>
      <c r="C51" s="3" t="s">
        <v>15</v>
      </c>
      <c r="D51" s="3" t="s">
        <v>70</v>
      </c>
      <c r="E51" s="3" t="s">
        <v>71</v>
      </c>
      <c r="F51" s="3" t="s">
        <v>72</v>
      </c>
    </row>
    <row r="52" spans="1:6" ht="15" customHeight="1" x14ac:dyDescent="0.25">
      <c r="A52" s="3" t="s">
        <v>45</v>
      </c>
      <c r="B52" s="3" t="s">
        <v>73</v>
      </c>
      <c r="C52" s="3" t="s">
        <v>15</v>
      </c>
      <c r="D52" s="3" t="s">
        <v>70</v>
      </c>
      <c r="E52" s="3" t="s">
        <v>71</v>
      </c>
      <c r="F52" s="3" t="s">
        <v>72</v>
      </c>
    </row>
    <row r="53" spans="1:6" ht="15" customHeight="1" x14ac:dyDescent="0.25">
      <c r="A53" s="9" t="s">
        <v>46</v>
      </c>
      <c r="B53" s="9"/>
      <c r="C53" s="9"/>
      <c r="D53" s="9"/>
      <c r="E53" s="9"/>
      <c r="F53" s="9"/>
    </row>
    <row r="54" spans="1:6" ht="15" customHeight="1" x14ac:dyDescent="0.25">
      <c r="A54" s="3" t="s">
        <v>47</v>
      </c>
      <c r="B54" s="3" t="s">
        <v>74</v>
      </c>
      <c r="C54" s="3" t="s">
        <v>13</v>
      </c>
      <c r="D54" s="3" t="s">
        <v>75</v>
      </c>
      <c r="E54" s="3" t="s">
        <v>62</v>
      </c>
      <c r="F54" s="3" t="s">
        <v>76</v>
      </c>
    </row>
    <row r="55" spans="1:6" ht="15" customHeight="1" x14ac:dyDescent="0.25">
      <c r="A55" s="3" t="s">
        <v>50</v>
      </c>
      <c r="B55" s="3" t="s">
        <v>77</v>
      </c>
      <c r="C55" s="3" t="s">
        <v>13</v>
      </c>
      <c r="D55" s="3" t="s">
        <v>75</v>
      </c>
      <c r="E55" s="3" t="s">
        <v>62</v>
      </c>
      <c r="F55" s="3" t="s">
        <v>76</v>
      </c>
    </row>
    <row r="56" spans="1:6" ht="15" customHeight="1" x14ac:dyDescent="0.25">
      <c r="A56" s="3" t="s">
        <v>51</v>
      </c>
      <c r="B56" s="3" t="s">
        <v>78</v>
      </c>
      <c r="C56" s="3" t="s">
        <v>79</v>
      </c>
      <c r="D56" s="3" t="s">
        <v>80</v>
      </c>
      <c r="E56" s="3" t="s">
        <v>81</v>
      </c>
      <c r="F56" s="3" t="s">
        <v>82</v>
      </c>
    </row>
    <row r="57" spans="1:6" ht="15" customHeight="1" x14ac:dyDescent="0.25">
      <c r="A57" s="3" t="s">
        <v>53</v>
      </c>
      <c r="B57" s="3" t="s">
        <v>83</v>
      </c>
      <c r="C57" s="3" t="s">
        <v>13</v>
      </c>
      <c r="D57" s="3" t="s">
        <v>84</v>
      </c>
      <c r="E57" s="3" t="s">
        <v>62</v>
      </c>
      <c r="F57" s="3" t="s">
        <v>85</v>
      </c>
    </row>
    <row r="58" spans="1:6" ht="15" customHeight="1" x14ac:dyDescent="0.25">
      <c r="A58" s="7" t="s">
        <v>86</v>
      </c>
      <c r="B58" s="7"/>
      <c r="C58" s="7"/>
      <c r="D58" s="7"/>
      <c r="E58" s="7"/>
      <c r="F58" s="7"/>
    </row>
    <row r="59" spans="1:6" ht="15" customHeight="1" x14ac:dyDescent="0.25">
      <c r="A59" s="3" t="s">
        <v>41</v>
      </c>
      <c r="B59" s="3" t="s">
        <v>87</v>
      </c>
      <c r="C59" s="3" t="s">
        <v>88</v>
      </c>
      <c r="D59" s="3"/>
      <c r="E59" s="3"/>
      <c r="F59" s="3"/>
    </row>
    <row r="60" spans="1:6" ht="15" customHeight="1" x14ac:dyDescent="0.25">
      <c r="A60" s="3" t="s">
        <v>43</v>
      </c>
      <c r="B60" s="3" t="s">
        <v>87</v>
      </c>
      <c r="C60" s="3" t="s">
        <v>88</v>
      </c>
      <c r="D60" s="3"/>
      <c r="E60" s="3"/>
      <c r="F60" s="3"/>
    </row>
    <row r="61" spans="1:6" ht="15" customHeight="1" x14ac:dyDescent="0.25">
      <c r="A61" s="3" t="s">
        <v>44</v>
      </c>
      <c r="B61" s="3" t="s">
        <v>89</v>
      </c>
      <c r="C61" s="3" t="s">
        <v>90</v>
      </c>
      <c r="D61" s="3"/>
      <c r="E61" s="3" t="s">
        <v>91</v>
      </c>
      <c r="F61" s="3"/>
    </row>
    <row r="62" spans="1:6" ht="15" customHeight="1" x14ac:dyDescent="0.25">
      <c r="A62" s="3" t="s">
        <v>45</v>
      </c>
      <c r="B62" s="3" t="s">
        <v>89</v>
      </c>
      <c r="C62" s="3" t="s">
        <v>90</v>
      </c>
      <c r="D62" s="3"/>
      <c r="E62" s="3" t="s">
        <v>91</v>
      </c>
      <c r="F62" s="3"/>
    </row>
    <row r="63" spans="1:6" ht="15" customHeight="1" x14ac:dyDescent="0.25">
      <c r="A63" s="9" t="s">
        <v>46</v>
      </c>
      <c r="B63" s="9"/>
      <c r="C63" s="9"/>
      <c r="D63" s="9"/>
      <c r="E63" s="9"/>
      <c r="F63" s="9"/>
    </row>
    <row r="64" spans="1:6" ht="15" customHeight="1" x14ac:dyDescent="0.25">
      <c r="A64" s="3" t="s">
        <v>47</v>
      </c>
      <c r="B64" s="3" t="s">
        <v>92</v>
      </c>
      <c r="C64" s="3"/>
      <c r="D64" s="3"/>
      <c r="E64" s="3"/>
      <c r="F64" s="3"/>
    </row>
    <row r="65" spans="1:6" ht="15" customHeight="1" x14ac:dyDescent="0.25">
      <c r="A65" s="3" t="s">
        <v>50</v>
      </c>
      <c r="B65" s="3" t="s">
        <v>92</v>
      </c>
    </row>
    <row r="66" spans="1:6" ht="15" customHeight="1" x14ac:dyDescent="0.25">
      <c r="A66" s="3" t="s">
        <v>51</v>
      </c>
      <c r="B66" s="3" t="s">
        <v>93</v>
      </c>
      <c r="C66" s="3" t="s">
        <v>94</v>
      </c>
      <c r="D66" s="3"/>
      <c r="E66" s="3" t="s">
        <v>95</v>
      </c>
      <c r="F66" s="3"/>
    </row>
    <row r="67" spans="1:6" ht="15" customHeight="1" x14ac:dyDescent="0.25">
      <c r="A67" s="3" t="s">
        <v>53</v>
      </c>
      <c r="B67" s="3" t="s">
        <v>93</v>
      </c>
      <c r="C67" s="3" t="s">
        <v>94</v>
      </c>
      <c r="D67" s="3"/>
      <c r="E67" s="3" t="s">
        <v>95</v>
      </c>
      <c r="F67" s="3"/>
    </row>
    <row r="68" spans="1:6" ht="15" customHeight="1" x14ac:dyDescent="0.25">
      <c r="A68" s="7" t="s">
        <v>96</v>
      </c>
      <c r="B68" s="7"/>
      <c r="C68" s="7"/>
      <c r="D68" s="7"/>
      <c r="E68" s="7"/>
      <c r="F68" s="7"/>
    </row>
    <row r="69" spans="1:6" ht="15" customHeight="1" x14ac:dyDescent="0.25">
      <c r="A69" s="3" t="s">
        <v>41</v>
      </c>
      <c r="B69" s="3" t="s">
        <v>97</v>
      </c>
      <c r="C69" s="3" t="s">
        <v>15</v>
      </c>
      <c r="D69" s="3" t="s">
        <v>98</v>
      </c>
      <c r="E69" s="3" t="s">
        <v>71</v>
      </c>
      <c r="F69" s="3" t="s">
        <v>99</v>
      </c>
    </row>
    <row r="70" spans="1:6" ht="15" customHeight="1" x14ac:dyDescent="0.25">
      <c r="A70" s="3" t="s">
        <v>43</v>
      </c>
      <c r="B70" s="3" t="s">
        <v>100</v>
      </c>
      <c r="C70" s="3" t="s">
        <v>15</v>
      </c>
      <c r="D70" s="3" t="s">
        <v>98</v>
      </c>
      <c r="E70" s="3" t="s">
        <v>71</v>
      </c>
      <c r="F70" s="3" t="s">
        <v>99</v>
      </c>
    </row>
    <row r="71" spans="1:6" ht="15" customHeight="1" x14ac:dyDescent="0.25">
      <c r="A71" s="3" t="s">
        <v>44</v>
      </c>
      <c r="B71" s="3" t="s">
        <v>101</v>
      </c>
      <c r="C71" s="3" t="s">
        <v>17</v>
      </c>
      <c r="D71" s="3" t="s">
        <v>102</v>
      </c>
      <c r="E71" s="3" t="s">
        <v>103</v>
      </c>
      <c r="F71" s="3" t="s">
        <v>104</v>
      </c>
    </row>
    <row r="72" spans="1:6" ht="15" customHeight="1" x14ac:dyDescent="0.25">
      <c r="A72" s="3" t="s">
        <v>45</v>
      </c>
      <c r="B72" s="3" t="s">
        <v>105</v>
      </c>
      <c r="C72" s="3" t="s">
        <v>17</v>
      </c>
      <c r="D72" s="3" t="s">
        <v>106</v>
      </c>
      <c r="E72" s="3" t="s">
        <v>103</v>
      </c>
      <c r="F72" s="3" t="s">
        <v>107</v>
      </c>
    </row>
    <row r="73" spans="1:6" ht="15" customHeight="1" x14ac:dyDescent="0.25">
      <c r="A73" s="9" t="s">
        <v>46</v>
      </c>
      <c r="B73" s="9"/>
      <c r="C73" s="9"/>
      <c r="D73" s="9"/>
      <c r="E73" s="9"/>
      <c r="F73" s="9"/>
    </row>
    <row r="74" spans="1:6" ht="15" customHeight="1" x14ac:dyDescent="0.25">
      <c r="A74" s="3" t="s">
        <v>47</v>
      </c>
      <c r="B74" s="3" t="s">
        <v>108</v>
      </c>
      <c r="C74" s="3" t="s">
        <v>13</v>
      </c>
      <c r="D74" s="3" t="s">
        <v>109</v>
      </c>
      <c r="E74" s="3" t="s">
        <v>110</v>
      </c>
      <c r="F74" s="3" t="s">
        <v>111</v>
      </c>
    </row>
    <row r="75" spans="1:6" ht="15" customHeight="1" x14ac:dyDescent="0.25">
      <c r="A75" s="3" t="s">
        <v>50</v>
      </c>
      <c r="B75" s="3" t="s">
        <v>112</v>
      </c>
      <c r="C75" s="3" t="s">
        <v>13</v>
      </c>
      <c r="D75" s="3" t="s">
        <v>109</v>
      </c>
      <c r="E75" s="3" t="s">
        <v>110</v>
      </c>
      <c r="F75" s="3" t="s">
        <v>111</v>
      </c>
    </row>
    <row r="76" spans="1:6" ht="15" customHeight="1" x14ac:dyDescent="0.25">
      <c r="A76" s="3" t="s">
        <v>51</v>
      </c>
      <c r="B76" s="3" t="s">
        <v>113</v>
      </c>
      <c r="C76" s="3" t="s">
        <v>15</v>
      </c>
      <c r="D76" s="3" t="s">
        <v>114</v>
      </c>
      <c r="E76" s="3" t="s">
        <v>71</v>
      </c>
      <c r="F76" s="3" t="s">
        <v>115</v>
      </c>
    </row>
    <row r="77" spans="1:6" ht="15" customHeight="1" x14ac:dyDescent="0.25">
      <c r="A77" s="3" t="s">
        <v>53</v>
      </c>
      <c r="B77" s="3" t="s">
        <v>116</v>
      </c>
      <c r="C77" s="3" t="s">
        <v>15</v>
      </c>
      <c r="D77" s="3" t="s">
        <v>114</v>
      </c>
      <c r="E77" s="3" t="s">
        <v>71</v>
      </c>
      <c r="F77" s="3" t="s">
        <v>115</v>
      </c>
    </row>
    <row r="78" spans="1:6" ht="15" customHeight="1" x14ac:dyDescent="0.25">
      <c r="A78" s="6" t="s">
        <v>117</v>
      </c>
      <c r="B78" s="6"/>
      <c r="C78" s="6"/>
      <c r="D78" s="6"/>
      <c r="E78" s="6"/>
      <c r="F78" s="6"/>
    </row>
    <row r="79" spans="1:6" ht="15" customHeight="1" x14ac:dyDescent="0.25">
      <c r="A79" s="7" t="s">
        <v>118</v>
      </c>
      <c r="B79" s="7"/>
      <c r="C79" s="7"/>
      <c r="D79" s="7"/>
      <c r="E79" s="7"/>
      <c r="F79" s="7"/>
    </row>
    <row r="80" spans="1:6" ht="15" customHeight="1" x14ac:dyDescent="0.25">
      <c r="A80" s="3" t="s">
        <v>41</v>
      </c>
      <c r="B80" s="3" t="s">
        <v>119</v>
      </c>
      <c r="C80" s="3" t="s">
        <v>17</v>
      </c>
      <c r="D80" s="3" t="s">
        <v>120</v>
      </c>
      <c r="E80" s="3" t="s">
        <v>103</v>
      </c>
      <c r="F80" s="3" t="s">
        <v>121</v>
      </c>
    </row>
    <row r="81" spans="1:6" ht="15" customHeight="1" x14ac:dyDescent="0.25">
      <c r="A81" s="3" t="s">
        <v>43</v>
      </c>
      <c r="B81" s="3" t="s">
        <v>122</v>
      </c>
      <c r="C81" s="3" t="s">
        <v>17</v>
      </c>
      <c r="D81" s="3" t="s">
        <v>123</v>
      </c>
      <c r="E81" s="3" t="s">
        <v>103</v>
      </c>
      <c r="F81" s="3" t="s">
        <v>124</v>
      </c>
    </row>
    <row r="82" spans="1:6" ht="15" customHeight="1" x14ac:dyDescent="0.25">
      <c r="A82" s="3" t="s">
        <v>44</v>
      </c>
      <c r="B82" s="3" t="s">
        <v>125</v>
      </c>
      <c r="C82" s="3" t="s">
        <v>18</v>
      </c>
      <c r="D82" s="3" t="s">
        <v>126</v>
      </c>
      <c r="E82" s="3" t="s">
        <v>127</v>
      </c>
      <c r="F82" s="3" t="s">
        <v>128</v>
      </c>
    </row>
    <row r="83" spans="1:6" ht="15" customHeight="1" x14ac:dyDescent="0.25">
      <c r="A83" s="3" t="s">
        <v>45</v>
      </c>
      <c r="B83" s="3" t="s">
        <v>129</v>
      </c>
      <c r="C83" s="3" t="s">
        <v>18</v>
      </c>
      <c r="D83" s="3" t="s">
        <v>126</v>
      </c>
      <c r="E83" s="3" t="s">
        <v>127</v>
      </c>
      <c r="F83" s="3" t="s">
        <v>128</v>
      </c>
    </row>
    <row r="84" spans="1:6" ht="15" customHeight="1" x14ac:dyDescent="0.25">
      <c r="A84" s="9" t="s">
        <v>46</v>
      </c>
      <c r="B84" s="9"/>
      <c r="C84" s="9"/>
      <c r="D84" s="9"/>
      <c r="E84" s="9"/>
      <c r="F84" s="9"/>
    </row>
    <row r="85" spans="1:6" ht="15" customHeight="1" x14ac:dyDescent="0.25">
      <c r="A85" s="3" t="s">
        <v>47</v>
      </c>
      <c r="B85" s="3" t="s">
        <v>130</v>
      </c>
      <c r="C85" s="3" t="s">
        <v>131</v>
      </c>
      <c r="D85" s="3" t="s">
        <v>132</v>
      </c>
      <c r="E85" s="3" t="s">
        <v>133</v>
      </c>
      <c r="F85" s="3" t="s">
        <v>134</v>
      </c>
    </row>
    <row r="86" spans="1:6" ht="15" customHeight="1" x14ac:dyDescent="0.25">
      <c r="A86" s="3" t="s">
        <v>50</v>
      </c>
      <c r="B86" s="3" t="s">
        <v>135</v>
      </c>
      <c r="C86" s="3" t="s">
        <v>131</v>
      </c>
      <c r="D86" s="3" t="s">
        <v>132</v>
      </c>
      <c r="E86" s="3" t="s">
        <v>133</v>
      </c>
      <c r="F86" s="3" t="s">
        <v>134</v>
      </c>
    </row>
    <row r="87" spans="1:6" ht="15" customHeight="1" x14ac:dyDescent="0.25">
      <c r="A87" s="3" t="s">
        <v>51</v>
      </c>
      <c r="B87" s="3" t="s">
        <v>130</v>
      </c>
      <c r="C87" s="3" t="s">
        <v>131</v>
      </c>
      <c r="D87" s="3" t="s">
        <v>132</v>
      </c>
      <c r="E87" s="3" t="s">
        <v>133</v>
      </c>
      <c r="F87" s="3" t="s">
        <v>134</v>
      </c>
    </row>
    <row r="88" spans="1:6" ht="15" customHeight="1" x14ac:dyDescent="0.25">
      <c r="A88" s="3" t="s">
        <v>53</v>
      </c>
      <c r="B88" s="3" t="s">
        <v>135</v>
      </c>
      <c r="C88" s="3" t="s">
        <v>131</v>
      </c>
      <c r="D88" s="3" t="s">
        <v>132</v>
      </c>
      <c r="E88" s="3" t="s">
        <v>133</v>
      </c>
      <c r="F88" s="3" t="s">
        <v>134</v>
      </c>
    </row>
    <row r="89" spans="1:6" ht="15" customHeight="1" x14ac:dyDescent="0.25">
      <c r="A89" s="7" t="s">
        <v>136</v>
      </c>
      <c r="B89" s="7"/>
      <c r="C89" s="7"/>
      <c r="D89" s="7"/>
      <c r="E89" s="7"/>
      <c r="F89" s="7"/>
    </row>
    <row r="90" spans="1:6" ht="15" customHeight="1" x14ac:dyDescent="0.25">
      <c r="A90" s="3" t="s">
        <v>41</v>
      </c>
      <c r="B90" s="3" t="s">
        <v>55</v>
      </c>
      <c r="C90" s="3" t="s">
        <v>56</v>
      </c>
      <c r="D90" s="3"/>
      <c r="E90" s="3"/>
      <c r="F90" s="3"/>
    </row>
    <row r="91" spans="1:6" ht="15" customHeight="1" x14ac:dyDescent="0.25">
      <c r="A91" s="3" t="s">
        <v>43</v>
      </c>
      <c r="B91" s="3" t="s">
        <v>55</v>
      </c>
      <c r="C91" s="3" t="s">
        <v>56</v>
      </c>
      <c r="D91" s="3"/>
      <c r="E91" s="3"/>
      <c r="F91" s="3"/>
    </row>
    <row r="92" spans="1:6" ht="15" customHeight="1" x14ac:dyDescent="0.25">
      <c r="A92" s="3" t="s">
        <v>44</v>
      </c>
      <c r="B92" s="3" t="s">
        <v>137</v>
      </c>
      <c r="C92" s="3" t="s">
        <v>13</v>
      </c>
      <c r="D92" s="3" t="s">
        <v>138</v>
      </c>
      <c r="E92" s="3" t="s">
        <v>110</v>
      </c>
      <c r="F92" s="3" t="s">
        <v>139</v>
      </c>
    </row>
    <row r="93" spans="1:6" ht="15" customHeight="1" x14ac:dyDescent="0.25">
      <c r="A93" s="3" t="s">
        <v>45</v>
      </c>
      <c r="B93" s="3" t="s">
        <v>140</v>
      </c>
      <c r="C93" s="3" t="s">
        <v>13</v>
      </c>
      <c r="D93" s="3" t="s">
        <v>138</v>
      </c>
      <c r="E93" s="3" t="s">
        <v>110</v>
      </c>
      <c r="F93" s="3" t="s">
        <v>139</v>
      </c>
    </row>
    <row r="94" spans="1:6" ht="15" customHeight="1" x14ac:dyDescent="0.25">
      <c r="A94" s="9" t="s">
        <v>46</v>
      </c>
      <c r="B94" s="9"/>
      <c r="C94" s="9"/>
      <c r="D94" s="9"/>
      <c r="E94" s="9"/>
      <c r="F94" s="9"/>
    </row>
    <row r="95" spans="1:6" ht="15" customHeight="1" x14ac:dyDescent="0.25">
      <c r="A95" s="3" t="s">
        <v>47</v>
      </c>
      <c r="B95" s="3" t="s">
        <v>141</v>
      </c>
      <c r="C95" s="3" t="s">
        <v>13</v>
      </c>
      <c r="D95" s="3" t="s">
        <v>142</v>
      </c>
      <c r="E95" s="3" t="s">
        <v>110</v>
      </c>
      <c r="F95" s="3" t="s">
        <v>139</v>
      </c>
    </row>
    <row r="96" spans="1:6" ht="15" customHeight="1" x14ac:dyDescent="0.25">
      <c r="A96" s="3" t="s">
        <v>50</v>
      </c>
      <c r="B96" s="3" t="s">
        <v>143</v>
      </c>
      <c r="C96" s="3" t="s">
        <v>13</v>
      </c>
      <c r="D96" s="3" t="s">
        <v>142</v>
      </c>
      <c r="E96" s="3" t="s">
        <v>110</v>
      </c>
      <c r="F96" s="3" t="s">
        <v>139</v>
      </c>
    </row>
    <row r="97" spans="1:6" ht="15" customHeight="1" x14ac:dyDescent="0.25">
      <c r="A97" s="3" t="s">
        <v>51</v>
      </c>
      <c r="B97" s="3" t="s">
        <v>144</v>
      </c>
      <c r="C97" s="3" t="s">
        <v>18</v>
      </c>
      <c r="D97" s="3" t="s">
        <v>145</v>
      </c>
      <c r="E97" s="3" t="s">
        <v>127</v>
      </c>
      <c r="F97" s="3" t="s">
        <v>146</v>
      </c>
    </row>
    <row r="98" spans="1:6" ht="15" customHeight="1" x14ac:dyDescent="0.25">
      <c r="A98" s="3" t="s">
        <v>53</v>
      </c>
      <c r="B98" s="3" t="s">
        <v>147</v>
      </c>
      <c r="C98" s="3" t="s">
        <v>18</v>
      </c>
      <c r="D98" s="3" t="s">
        <v>145</v>
      </c>
      <c r="E98" s="3" t="s">
        <v>127</v>
      </c>
      <c r="F98" s="3" t="s">
        <v>146</v>
      </c>
    </row>
    <row r="99" spans="1:6" ht="15" customHeight="1" x14ac:dyDescent="0.25">
      <c r="A99" s="7" t="s">
        <v>148</v>
      </c>
      <c r="B99" s="7"/>
      <c r="C99" s="7"/>
      <c r="D99" s="7"/>
      <c r="E99" s="7"/>
      <c r="F99" s="7"/>
    </row>
    <row r="100" spans="1:6" ht="15" customHeight="1" x14ac:dyDescent="0.25">
      <c r="A100" s="3" t="s">
        <v>41</v>
      </c>
      <c r="B100" s="3" t="s">
        <v>67</v>
      </c>
      <c r="C100" s="3" t="s">
        <v>68</v>
      </c>
      <c r="D100" s="3"/>
      <c r="E100" s="3"/>
      <c r="F100" s="3"/>
    </row>
    <row r="101" spans="1:6" ht="15" customHeight="1" x14ac:dyDescent="0.25">
      <c r="A101" s="3" t="s">
        <v>43</v>
      </c>
      <c r="B101" s="3" t="s">
        <v>67</v>
      </c>
      <c r="C101" s="3" t="s">
        <v>68</v>
      </c>
      <c r="D101" s="3"/>
      <c r="E101" s="3"/>
      <c r="F101" s="3"/>
    </row>
    <row r="102" spans="1:6" ht="15" customHeight="1" x14ac:dyDescent="0.25">
      <c r="A102" s="3" t="s">
        <v>44</v>
      </c>
      <c r="B102" s="3" t="s">
        <v>149</v>
      </c>
      <c r="C102" s="3" t="s">
        <v>24</v>
      </c>
      <c r="D102" s="3" t="s">
        <v>150</v>
      </c>
      <c r="E102" s="3" t="s">
        <v>151</v>
      </c>
      <c r="F102" s="3" t="s">
        <v>152</v>
      </c>
    </row>
    <row r="103" spans="1:6" ht="15" customHeight="1" x14ac:dyDescent="0.25">
      <c r="A103" s="3" t="s">
        <v>45</v>
      </c>
      <c r="B103" s="3" t="s">
        <v>153</v>
      </c>
      <c r="C103" s="3" t="s">
        <v>24</v>
      </c>
      <c r="D103" s="3" t="s">
        <v>150</v>
      </c>
      <c r="E103" s="3" t="s">
        <v>151</v>
      </c>
      <c r="F103" s="3" t="s">
        <v>152</v>
      </c>
    </row>
    <row r="104" spans="1:6" ht="15" customHeight="1" x14ac:dyDescent="0.25">
      <c r="A104" s="9" t="s">
        <v>46</v>
      </c>
      <c r="B104" s="9"/>
      <c r="C104" s="9"/>
      <c r="D104" s="9"/>
      <c r="E104" s="9"/>
      <c r="F104" s="9"/>
    </row>
    <row r="105" spans="1:6" ht="15" customHeight="1" x14ac:dyDescent="0.25">
      <c r="A105" s="3" t="s">
        <v>47</v>
      </c>
      <c r="B105" s="3" t="s">
        <v>154</v>
      </c>
      <c r="C105" s="3" t="s">
        <v>15</v>
      </c>
      <c r="D105" s="3" t="s">
        <v>155</v>
      </c>
      <c r="E105" s="3" t="s">
        <v>71</v>
      </c>
      <c r="F105" s="3" t="s">
        <v>156</v>
      </c>
    </row>
    <row r="106" spans="1:6" ht="15" customHeight="1" x14ac:dyDescent="0.25">
      <c r="A106" s="3" t="s">
        <v>50</v>
      </c>
      <c r="B106" s="3" t="s">
        <v>157</v>
      </c>
      <c r="C106" s="3" t="s">
        <v>15</v>
      </c>
      <c r="D106" s="3" t="s">
        <v>158</v>
      </c>
      <c r="E106" s="3" t="s">
        <v>71</v>
      </c>
      <c r="F106" s="3" t="s">
        <v>156</v>
      </c>
    </row>
    <row r="107" spans="1:6" ht="15" customHeight="1" x14ac:dyDescent="0.25">
      <c r="A107" s="3" t="s">
        <v>51</v>
      </c>
      <c r="B107" s="3" t="s">
        <v>159</v>
      </c>
      <c r="C107" s="3" t="s">
        <v>79</v>
      </c>
      <c r="D107" s="3" t="s">
        <v>160</v>
      </c>
      <c r="E107" s="3" t="s">
        <v>81</v>
      </c>
      <c r="F107" s="3" t="s">
        <v>161</v>
      </c>
    </row>
    <row r="108" spans="1:6" ht="15" customHeight="1" x14ac:dyDescent="0.25">
      <c r="A108" s="3" t="s">
        <v>53</v>
      </c>
      <c r="B108" s="3" t="s">
        <v>162</v>
      </c>
      <c r="C108" s="3" t="s">
        <v>79</v>
      </c>
      <c r="D108" s="3" t="s">
        <v>163</v>
      </c>
      <c r="E108" s="3" t="s">
        <v>81</v>
      </c>
      <c r="F108" s="3" t="s">
        <v>164</v>
      </c>
    </row>
    <row r="109" spans="1:6" ht="15" customHeight="1" x14ac:dyDescent="0.25">
      <c r="A109" s="7" t="s">
        <v>165</v>
      </c>
      <c r="B109" s="7"/>
      <c r="C109" s="7"/>
      <c r="D109" s="7"/>
      <c r="E109" s="7"/>
      <c r="F109" s="7"/>
    </row>
    <row r="110" spans="1:6" ht="15" customHeight="1" x14ac:dyDescent="0.25">
      <c r="A110" s="3" t="s">
        <v>41</v>
      </c>
      <c r="B110" s="3" t="s">
        <v>87</v>
      </c>
      <c r="C110" s="3" t="s">
        <v>88</v>
      </c>
      <c r="D110" s="3"/>
      <c r="E110" s="3"/>
      <c r="F110" s="3"/>
    </row>
    <row r="111" spans="1:6" ht="15" customHeight="1" x14ac:dyDescent="0.25">
      <c r="A111" s="3" t="s">
        <v>43</v>
      </c>
      <c r="B111" s="3" t="s">
        <v>87</v>
      </c>
      <c r="C111" s="3" t="s">
        <v>88</v>
      </c>
      <c r="D111" s="3"/>
      <c r="E111" s="3"/>
      <c r="F111" s="3"/>
    </row>
    <row r="112" spans="1:6" ht="15" customHeight="1" x14ac:dyDescent="0.25">
      <c r="A112" s="3" t="s">
        <v>44</v>
      </c>
      <c r="B112" s="3" t="s">
        <v>89</v>
      </c>
      <c r="C112" s="3" t="s">
        <v>90</v>
      </c>
      <c r="D112" s="3"/>
      <c r="E112" s="3" t="s">
        <v>91</v>
      </c>
      <c r="F112" s="3"/>
    </row>
    <row r="113" spans="1:6" ht="15" customHeight="1" x14ac:dyDescent="0.25">
      <c r="A113" s="3" t="s">
        <v>45</v>
      </c>
      <c r="B113" s="3" t="s">
        <v>89</v>
      </c>
      <c r="C113" s="3" t="s">
        <v>90</v>
      </c>
      <c r="D113" s="3"/>
      <c r="E113" s="3" t="s">
        <v>91</v>
      </c>
      <c r="F113" s="3"/>
    </row>
    <row r="114" spans="1:6" ht="15" customHeight="1" x14ac:dyDescent="0.25">
      <c r="A114" s="9" t="s">
        <v>46</v>
      </c>
      <c r="B114" s="9"/>
      <c r="C114" s="9"/>
      <c r="D114" s="9"/>
      <c r="E114" s="9"/>
      <c r="F114" s="9"/>
    </row>
    <row r="115" spans="1:6" ht="15" customHeight="1" x14ac:dyDescent="0.25">
      <c r="A115" s="3" t="s">
        <v>47</v>
      </c>
      <c r="B115" s="3" t="s">
        <v>166</v>
      </c>
      <c r="C115" s="3" t="s">
        <v>13</v>
      </c>
      <c r="D115" s="3" t="s">
        <v>167</v>
      </c>
      <c r="E115" s="3" t="s">
        <v>110</v>
      </c>
      <c r="F115" s="3" t="s">
        <v>168</v>
      </c>
    </row>
    <row r="116" spans="1:6" ht="15" customHeight="1" x14ac:dyDescent="0.25">
      <c r="A116" s="3" t="s">
        <v>50</v>
      </c>
      <c r="B116" s="3" t="s">
        <v>169</v>
      </c>
      <c r="C116" s="3" t="s">
        <v>13</v>
      </c>
      <c r="D116" s="3" t="s">
        <v>167</v>
      </c>
      <c r="E116" s="3" t="s">
        <v>110</v>
      </c>
      <c r="F116" s="3" t="s">
        <v>168</v>
      </c>
    </row>
    <row r="117" spans="1:6" ht="15" customHeight="1" x14ac:dyDescent="0.25">
      <c r="A117" s="3" t="s">
        <v>51</v>
      </c>
      <c r="B117" s="3" t="s">
        <v>93</v>
      </c>
      <c r="C117" s="3" t="s">
        <v>94</v>
      </c>
      <c r="D117" s="3"/>
      <c r="E117" s="3" t="s">
        <v>95</v>
      </c>
      <c r="F117" s="3"/>
    </row>
    <row r="118" spans="1:6" ht="15" customHeight="1" x14ac:dyDescent="0.25">
      <c r="A118" s="3" t="s">
        <v>53</v>
      </c>
      <c r="B118" s="3" t="s">
        <v>93</v>
      </c>
      <c r="C118" s="3" t="s">
        <v>94</v>
      </c>
      <c r="D118" s="3"/>
      <c r="E118" s="3" t="s">
        <v>95</v>
      </c>
      <c r="F118" s="3"/>
    </row>
    <row r="119" spans="1:6" ht="15" customHeight="1" x14ac:dyDescent="0.25">
      <c r="A119" s="7" t="s">
        <v>170</v>
      </c>
      <c r="B119" s="7"/>
      <c r="C119" s="7"/>
      <c r="D119" s="7"/>
      <c r="E119" s="7"/>
      <c r="F119" s="7"/>
    </row>
    <row r="120" spans="1:6" ht="15" customHeight="1" x14ac:dyDescent="0.25">
      <c r="A120" s="3" t="s">
        <v>41</v>
      </c>
      <c r="B120" s="3" t="s">
        <v>171</v>
      </c>
      <c r="C120" s="3" t="s">
        <v>15</v>
      </c>
      <c r="D120" s="3" t="s">
        <v>172</v>
      </c>
      <c r="E120" s="3" t="s">
        <v>71</v>
      </c>
      <c r="F120" s="3" t="s">
        <v>173</v>
      </c>
    </row>
    <row r="121" spans="1:6" ht="15" customHeight="1" x14ac:dyDescent="0.25">
      <c r="A121" s="3" t="s">
        <v>43</v>
      </c>
      <c r="B121" s="3" t="s">
        <v>174</v>
      </c>
      <c r="C121" s="3" t="s">
        <v>15</v>
      </c>
      <c r="D121" s="3" t="s">
        <v>172</v>
      </c>
      <c r="E121" s="3" t="s">
        <v>71</v>
      </c>
      <c r="F121" s="3" t="s">
        <v>173</v>
      </c>
    </row>
    <row r="122" spans="1:6" ht="15" customHeight="1" x14ac:dyDescent="0.25">
      <c r="A122" s="3" t="s">
        <v>44</v>
      </c>
      <c r="B122" s="3" t="s">
        <v>175</v>
      </c>
      <c r="C122" s="3" t="s">
        <v>13</v>
      </c>
      <c r="D122" s="3" t="s">
        <v>176</v>
      </c>
      <c r="E122" s="3" t="s">
        <v>62</v>
      </c>
      <c r="F122" s="3" t="s">
        <v>177</v>
      </c>
    </row>
    <row r="123" spans="1:6" ht="15" customHeight="1" x14ac:dyDescent="0.25">
      <c r="A123" s="3" t="s">
        <v>45</v>
      </c>
      <c r="B123" s="3" t="s">
        <v>178</v>
      </c>
      <c r="C123" s="3" t="s">
        <v>13</v>
      </c>
      <c r="D123" s="3" t="s">
        <v>176</v>
      </c>
      <c r="E123" s="3" t="s">
        <v>62</v>
      </c>
      <c r="F123" s="3" t="s">
        <v>177</v>
      </c>
    </row>
    <row r="124" spans="1:6" ht="15" customHeight="1" x14ac:dyDescent="0.25">
      <c r="A124" s="9" t="s">
        <v>46</v>
      </c>
      <c r="B124" s="9"/>
      <c r="C124" s="9"/>
      <c r="D124" s="9"/>
      <c r="E124" s="9"/>
      <c r="F124" s="9"/>
    </row>
    <row r="125" spans="1:6" ht="15" customHeight="1" x14ac:dyDescent="0.25">
      <c r="A125" s="3" t="s">
        <v>47</v>
      </c>
      <c r="B125" s="3" t="s">
        <v>179</v>
      </c>
      <c r="C125" s="3" t="s">
        <v>15</v>
      </c>
      <c r="D125" s="3" t="s">
        <v>180</v>
      </c>
      <c r="E125" s="3" t="s">
        <v>181</v>
      </c>
      <c r="F125" s="3" t="s">
        <v>182</v>
      </c>
    </row>
    <row r="126" spans="1:6" ht="15" customHeight="1" x14ac:dyDescent="0.25">
      <c r="A126" s="3" t="s">
        <v>50</v>
      </c>
      <c r="B126" s="3" t="s">
        <v>183</v>
      </c>
      <c r="C126" s="3" t="s">
        <v>15</v>
      </c>
      <c r="D126" s="3" t="s">
        <v>180</v>
      </c>
      <c r="E126" s="3" t="s">
        <v>181</v>
      </c>
      <c r="F126" s="3" t="s">
        <v>182</v>
      </c>
    </row>
    <row r="127" spans="1:6" ht="15" customHeight="1" x14ac:dyDescent="0.25">
      <c r="A127" s="3" t="s">
        <v>51</v>
      </c>
      <c r="B127" s="3" t="s">
        <v>184</v>
      </c>
      <c r="C127" s="3" t="s">
        <v>17</v>
      </c>
      <c r="D127" s="3" t="s">
        <v>185</v>
      </c>
      <c r="E127" s="3" t="s">
        <v>103</v>
      </c>
      <c r="F127" s="3" t="s">
        <v>186</v>
      </c>
    </row>
    <row r="128" spans="1:6" ht="15" customHeight="1" x14ac:dyDescent="0.25">
      <c r="A128" s="3" t="s">
        <v>53</v>
      </c>
      <c r="B128" s="3" t="s">
        <v>187</v>
      </c>
      <c r="C128" s="3" t="s">
        <v>17</v>
      </c>
      <c r="D128" s="3" t="s">
        <v>188</v>
      </c>
      <c r="E128" s="3" t="s">
        <v>103</v>
      </c>
      <c r="F128" s="3" t="s">
        <v>189</v>
      </c>
    </row>
    <row r="129" spans="1:6" ht="15" customHeight="1" x14ac:dyDescent="0.25">
      <c r="A129" s="6" t="s">
        <v>190</v>
      </c>
      <c r="B129" s="6"/>
      <c r="C129" s="6"/>
      <c r="D129" s="6"/>
      <c r="E129" s="6"/>
      <c r="F129" s="6"/>
    </row>
    <row r="130" spans="1:6" ht="15" customHeight="1" x14ac:dyDescent="0.25">
      <c r="A130" s="7" t="s">
        <v>191</v>
      </c>
      <c r="B130" s="7"/>
      <c r="C130" s="7"/>
      <c r="D130" s="7"/>
      <c r="E130" s="7"/>
      <c r="F130" s="7"/>
    </row>
    <row r="131" spans="1:6" ht="15" customHeight="1" x14ac:dyDescent="0.25">
      <c r="A131" s="3" t="s">
        <v>41</v>
      </c>
      <c r="B131" s="3" t="s">
        <v>67</v>
      </c>
      <c r="C131" s="3" t="s">
        <v>68</v>
      </c>
      <c r="D131" s="3"/>
      <c r="E131" s="3"/>
      <c r="F131" s="3"/>
    </row>
    <row r="132" spans="1:6" ht="15" customHeight="1" x14ac:dyDescent="0.25">
      <c r="A132" s="3" t="s">
        <v>43</v>
      </c>
      <c r="B132" s="3" t="s">
        <v>67</v>
      </c>
      <c r="C132" s="3" t="s">
        <v>68</v>
      </c>
      <c r="D132" s="3"/>
      <c r="E132" s="3"/>
      <c r="F132" s="3"/>
    </row>
    <row r="133" spans="1:6" ht="15" customHeight="1" x14ac:dyDescent="0.25">
      <c r="A133" s="3" t="s">
        <v>44</v>
      </c>
      <c r="B133" s="3" t="s">
        <v>192</v>
      </c>
      <c r="C133" s="3" t="s">
        <v>17</v>
      </c>
      <c r="D133" s="3" t="s">
        <v>193</v>
      </c>
      <c r="E133" s="3" t="s">
        <v>103</v>
      </c>
      <c r="F133" s="3" t="s">
        <v>194</v>
      </c>
    </row>
    <row r="134" spans="1:6" ht="15" customHeight="1" x14ac:dyDescent="0.25">
      <c r="A134" s="3" t="s">
        <v>45</v>
      </c>
      <c r="B134" s="3" t="s">
        <v>195</v>
      </c>
      <c r="C134" s="3" t="s">
        <v>17</v>
      </c>
      <c r="D134" s="3" t="s">
        <v>196</v>
      </c>
      <c r="E134" s="3" t="s">
        <v>103</v>
      </c>
      <c r="F134" s="3" t="s">
        <v>197</v>
      </c>
    </row>
    <row r="135" spans="1:6" ht="15" customHeight="1" x14ac:dyDescent="0.25">
      <c r="A135" s="9" t="s">
        <v>46</v>
      </c>
      <c r="B135" s="9"/>
      <c r="C135" s="9"/>
      <c r="D135" s="9"/>
      <c r="E135" s="9"/>
      <c r="F135" s="9"/>
    </row>
    <row r="136" spans="1:6" ht="15" customHeight="1" x14ac:dyDescent="0.25">
      <c r="A136" s="3" t="s">
        <v>47</v>
      </c>
      <c r="B136" s="3" t="s">
        <v>198</v>
      </c>
      <c r="C136" s="3" t="s">
        <v>24</v>
      </c>
      <c r="D136" s="3" t="s">
        <v>199</v>
      </c>
      <c r="E136" s="3" t="s">
        <v>151</v>
      </c>
      <c r="F136" s="3" t="s">
        <v>200</v>
      </c>
    </row>
    <row r="137" spans="1:6" ht="15" customHeight="1" x14ac:dyDescent="0.25">
      <c r="A137" s="3" t="s">
        <v>50</v>
      </c>
      <c r="B137" s="3" t="s">
        <v>201</v>
      </c>
      <c r="C137" s="3" t="s">
        <v>24</v>
      </c>
      <c r="D137" s="3" t="s">
        <v>199</v>
      </c>
      <c r="E137" s="3" t="s">
        <v>151</v>
      </c>
      <c r="F137" s="3" t="s">
        <v>200</v>
      </c>
    </row>
    <row r="138" spans="1:6" ht="15" customHeight="1" x14ac:dyDescent="0.25">
      <c r="A138" s="3" t="s">
        <v>51</v>
      </c>
      <c r="B138" s="3" t="s">
        <v>202</v>
      </c>
      <c r="C138" s="3" t="s">
        <v>13</v>
      </c>
      <c r="D138" s="3" t="s">
        <v>203</v>
      </c>
      <c r="E138" s="3" t="s">
        <v>62</v>
      </c>
      <c r="F138" s="3" t="s">
        <v>204</v>
      </c>
    </row>
    <row r="139" spans="1:6" ht="15" customHeight="1" x14ac:dyDescent="0.25">
      <c r="A139" s="3" t="s">
        <v>53</v>
      </c>
      <c r="B139" s="3" t="s">
        <v>205</v>
      </c>
      <c r="C139" s="3" t="s">
        <v>13</v>
      </c>
      <c r="D139" s="3" t="s">
        <v>203</v>
      </c>
      <c r="E139" s="3" t="s">
        <v>62</v>
      </c>
      <c r="F139" s="3" t="s">
        <v>204</v>
      </c>
    </row>
    <row r="140" spans="1:6" ht="15" customHeight="1" x14ac:dyDescent="0.25">
      <c r="A140" s="7" t="s">
        <v>206</v>
      </c>
      <c r="B140" s="7"/>
      <c r="C140" s="7"/>
      <c r="D140" s="7"/>
      <c r="E140" s="7"/>
      <c r="F140" s="7"/>
    </row>
    <row r="141" spans="1:6" ht="15" customHeight="1" x14ac:dyDescent="0.25">
      <c r="A141" s="3" t="s">
        <v>41</v>
      </c>
      <c r="B141" s="3" t="s">
        <v>55</v>
      </c>
      <c r="C141" s="3" t="s">
        <v>56</v>
      </c>
      <c r="D141" s="3"/>
      <c r="E141" s="3"/>
      <c r="F141" s="3"/>
    </row>
    <row r="142" spans="1:6" ht="15" customHeight="1" x14ac:dyDescent="0.25">
      <c r="A142" s="3" t="s">
        <v>43</v>
      </c>
      <c r="B142" s="3" t="s">
        <v>55</v>
      </c>
      <c r="C142" s="3" t="s">
        <v>56</v>
      </c>
      <c r="D142" s="3"/>
      <c r="E142" s="3"/>
      <c r="F142" s="3"/>
    </row>
    <row r="143" spans="1:6" ht="15" customHeight="1" x14ac:dyDescent="0.25">
      <c r="A143" s="3" t="s">
        <v>44</v>
      </c>
      <c r="B143" s="3" t="s">
        <v>207</v>
      </c>
      <c r="C143" s="3" t="s">
        <v>18</v>
      </c>
      <c r="D143" s="3" t="s">
        <v>208</v>
      </c>
      <c r="E143" s="3" t="s">
        <v>127</v>
      </c>
      <c r="F143" s="3" t="s">
        <v>209</v>
      </c>
    </row>
    <row r="144" spans="1:6" ht="15" customHeight="1" x14ac:dyDescent="0.25">
      <c r="A144" s="3" t="s">
        <v>45</v>
      </c>
      <c r="B144" s="3" t="s">
        <v>210</v>
      </c>
      <c r="C144" s="3" t="s">
        <v>18</v>
      </c>
      <c r="D144" s="3" t="s">
        <v>208</v>
      </c>
      <c r="E144" s="3" t="s">
        <v>127</v>
      </c>
      <c r="F144" s="3" t="s">
        <v>209</v>
      </c>
    </row>
    <row r="145" spans="1:6" ht="15" customHeight="1" x14ac:dyDescent="0.25">
      <c r="A145" s="9" t="s">
        <v>46</v>
      </c>
      <c r="B145" s="9"/>
      <c r="C145" s="9"/>
      <c r="D145" s="9"/>
      <c r="E145" s="9"/>
      <c r="F145" s="9"/>
    </row>
    <row r="146" spans="1:6" ht="15" customHeight="1" x14ac:dyDescent="0.25">
      <c r="A146" s="3" t="s">
        <v>47</v>
      </c>
      <c r="B146" s="3" t="s">
        <v>211</v>
      </c>
      <c r="C146" s="3" t="s">
        <v>23</v>
      </c>
      <c r="D146" s="3" t="s">
        <v>212</v>
      </c>
      <c r="E146" s="3" t="s">
        <v>213</v>
      </c>
      <c r="F146" s="3"/>
    </row>
    <row r="147" spans="1:6" ht="15" customHeight="1" x14ac:dyDescent="0.25">
      <c r="A147" s="3" t="s">
        <v>50</v>
      </c>
      <c r="B147" s="3" t="s">
        <v>214</v>
      </c>
      <c r="C147" s="3" t="s">
        <v>23</v>
      </c>
      <c r="D147" s="3" t="s">
        <v>215</v>
      </c>
      <c r="E147" s="3" t="s">
        <v>213</v>
      </c>
      <c r="F147" s="3"/>
    </row>
    <row r="148" spans="1:6" ht="15" customHeight="1" x14ac:dyDescent="0.25">
      <c r="A148" s="3" t="s">
        <v>51</v>
      </c>
      <c r="B148" t="s">
        <v>216</v>
      </c>
      <c r="C148" t="s">
        <v>24</v>
      </c>
      <c r="D148" t="s">
        <v>217</v>
      </c>
      <c r="E148" t="s">
        <v>59</v>
      </c>
    </row>
    <row r="149" spans="1:6" ht="15" customHeight="1" x14ac:dyDescent="0.25">
      <c r="A149" s="3" t="s">
        <v>53</v>
      </c>
      <c r="C149" t="s">
        <v>65</v>
      </c>
    </row>
    <row r="150" spans="1:6" ht="15" customHeight="1" x14ac:dyDescent="0.25">
      <c r="A150" s="7" t="s">
        <v>218</v>
      </c>
      <c r="B150" s="7"/>
      <c r="C150" s="7"/>
      <c r="D150" s="7"/>
      <c r="E150" s="7"/>
      <c r="F150" s="7"/>
    </row>
    <row r="151" spans="1:6" ht="15" customHeight="1" x14ac:dyDescent="0.25">
      <c r="A151" s="3" t="s">
        <v>41</v>
      </c>
      <c r="B151" s="3" t="s">
        <v>219</v>
      </c>
      <c r="C151" s="3" t="s">
        <v>22</v>
      </c>
      <c r="D151" s="3" t="s">
        <v>220</v>
      </c>
      <c r="E151" s="3" t="s">
        <v>213</v>
      </c>
      <c r="F151" s="3" t="s">
        <v>221</v>
      </c>
    </row>
    <row r="152" spans="1:6" ht="15" customHeight="1" x14ac:dyDescent="0.25">
      <c r="A152" s="3" t="s">
        <v>43</v>
      </c>
      <c r="B152" s="3" t="s">
        <v>222</v>
      </c>
      <c r="C152" s="3" t="s">
        <v>22</v>
      </c>
      <c r="D152" s="3" t="s">
        <v>223</v>
      </c>
      <c r="E152" s="3" t="s">
        <v>213</v>
      </c>
      <c r="F152" s="3" t="s">
        <v>224</v>
      </c>
    </row>
    <row r="153" spans="1:6" ht="15" customHeight="1" x14ac:dyDescent="0.25">
      <c r="A153" s="3" t="s">
        <v>44</v>
      </c>
      <c r="B153" s="3"/>
      <c r="C153" s="3" t="s">
        <v>65</v>
      </c>
      <c r="D153" s="3"/>
      <c r="E153" s="3"/>
      <c r="F153" s="3"/>
    </row>
    <row r="154" spans="1:6" ht="15" customHeight="1" x14ac:dyDescent="0.25">
      <c r="A154" s="3" t="s">
        <v>45</v>
      </c>
      <c r="B154" s="3"/>
      <c r="C154" s="3" t="s">
        <v>65</v>
      </c>
      <c r="D154" s="3"/>
      <c r="E154" s="3"/>
      <c r="F154" s="3"/>
    </row>
    <row r="155" spans="1:6" ht="15" customHeight="1" x14ac:dyDescent="0.25">
      <c r="A155" s="9" t="s">
        <v>46</v>
      </c>
      <c r="B155" s="9"/>
      <c r="C155" s="9"/>
      <c r="D155" s="9"/>
      <c r="E155" s="9"/>
      <c r="F155" s="9"/>
    </row>
    <row r="156" spans="1:6" ht="15" customHeight="1" x14ac:dyDescent="0.25">
      <c r="A156" s="3" t="s">
        <v>47</v>
      </c>
      <c r="B156" s="3" t="s">
        <v>225</v>
      </c>
      <c r="C156" s="3" t="s">
        <v>226</v>
      </c>
      <c r="D156" s="3" t="s">
        <v>227</v>
      </c>
      <c r="E156" s="3" t="s">
        <v>228</v>
      </c>
      <c r="F156" s="3" t="s">
        <v>229</v>
      </c>
    </row>
    <row r="157" spans="1:6" ht="15" customHeight="1" x14ac:dyDescent="0.25">
      <c r="A157" s="3" t="s">
        <v>50</v>
      </c>
      <c r="B157" s="3" t="s">
        <v>230</v>
      </c>
      <c r="C157" s="3" t="s">
        <v>226</v>
      </c>
      <c r="D157" s="3" t="s">
        <v>227</v>
      </c>
      <c r="E157" s="3" t="s">
        <v>228</v>
      </c>
      <c r="F157" s="3" t="s">
        <v>229</v>
      </c>
    </row>
    <row r="158" spans="1:6" ht="15" customHeight="1" x14ac:dyDescent="0.25">
      <c r="A158" s="3" t="s">
        <v>51</v>
      </c>
      <c r="B158" s="3" t="s">
        <v>225</v>
      </c>
      <c r="C158" s="3" t="s">
        <v>231</v>
      </c>
      <c r="D158" s="3" t="s">
        <v>227</v>
      </c>
      <c r="E158" s="3" t="s">
        <v>228</v>
      </c>
      <c r="F158" s="3" t="s">
        <v>229</v>
      </c>
    </row>
    <row r="159" spans="1:6" ht="15" customHeight="1" x14ac:dyDescent="0.25">
      <c r="A159" s="3" t="s">
        <v>53</v>
      </c>
      <c r="B159" s="3" t="s">
        <v>230</v>
      </c>
      <c r="C159" s="3" t="s">
        <v>231</v>
      </c>
      <c r="D159" s="3" t="s">
        <v>227</v>
      </c>
      <c r="E159" s="3" t="s">
        <v>228</v>
      </c>
      <c r="F159" s="3" t="s">
        <v>229</v>
      </c>
    </row>
    <row r="160" spans="1:6" ht="15" customHeight="1" x14ac:dyDescent="0.25">
      <c r="A160" s="7" t="s">
        <v>232</v>
      </c>
      <c r="B160" s="7"/>
      <c r="C160" s="7"/>
      <c r="D160" s="7"/>
      <c r="E160" s="7"/>
      <c r="F160" s="7"/>
    </row>
    <row r="161" spans="1:6" ht="15" customHeight="1" x14ac:dyDescent="0.25">
      <c r="A161" s="3" t="s">
        <v>41</v>
      </c>
      <c r="B161" s="3" t="s">
        <v>87</v>
      </c>
      <c r="C161" s="3" t="s">
        <v>88</v>
      </c>
      <c r="D161" s="3"/>
      <c r="E161" s="3"/>
      <c r="F161" s="3"/>
    </row>
    <row r="162" spans="1:6" ht="15" customHeight="1" x14ac:dyDescent="0.25">
      <c r="A162" s="3" t="s">
        <v>43</v>
      </c>
      <c r="B162" s="3" t="s">
        <v>87</v>
      </c>
      <c r="C162" s="3" t="s">
        <v>88</v>
      </c>
      <c r="D162" s="3"/>
      <c r="E162" s="3"/>
      <c r="F162" s="3"/>
    </row>
    <row r="163" spans="1:6" ht="15" customHeight="1" x14ac:dyDescent="0.25">
      <c r="A163" s="3" t="s">
        <v>44</v>
      </c>
      <c r="B163" s="3" t="s">
        <v>89</v>
      </c>
      <c r="C163" s="3" t="s">
        <v>90</v>
      </c>
      <c r="D163" s="3"/>
      <c r="E163" s="3" t="s">
        <v>91</v>
      </c>
      <c r="F163" s="3"/>
    </row>
    <row r="164" spans="1:6" ht="15" customHeight="1" x14ac:dyDescent="0.25">
      <c r="A164" s="3" t="s">
        <v>45</v>
      </c>
      <c r="B164" s="3" t="s">
        <v>89</v>
      </c>
      <c r="C164" s="3" t="s">
        <v>90</v>
      </c>
      <c r="D164" s="3"/>
      <c r="E164" s="3" t="s">
        <v>91</v>
      </c>
      <c r="F164" s="3"/>
    </row>
    <row r="165" spans="1:6" ht="15" customHeight="1" x14ac:dyDescent="0.25">
      <c r="A165" s="9" t="s">
        <v>46</v>
      </c>
      <c r="B165" s="9"/>
      <c r="C165" s="9"/>
      <c r="D165" s="9"/>
      <c r="E165" s="9"/>
      <c r="F165" s="9"/>
    </row>
    <row r="166" spans="1:6" ht="15" customHeight="1" x14ac:dyDescent="0.25">
      <c r="A166" s="3" t="s">
        <v>47</v>
      </c>
      <c r="B166" s="3" t="s">
        <v>233</v>
      </c>
      <c r="C166" s="3" t="s">
        <v>15</v>
      </c>
      <c r="D166" s="3" t="s">
        <v>234</v>
      </c>
      <c r="E166" s="3" t="s">
        <v>181</v>
      </c>
      <c r="F166" s="3" t="s">
        <v>235</v>
      </c>
    </row>
    <row r="167" spans="1:6" ht="15" customHeight="1" x14ac:dyDescent="0.25">
      <c r="A167" s="3" t="s">
        <v>50</v>
      </c>
      <c r="B167" s="3" t="s">
        <v>236</v>
      </c>
      <c r="C167" s="3" t="s">
        <v>15</v>
      </c>
      <c r="D167" s="3" t="s">
        <v>158</v>
      </c>
      <c r="E167" s="3" t="s">
        <v>181</v>
      </c>
      <c r="F167" s="3" t="s">
        <v>237</v>
      </c>
    </row>
    <row r="168" spans="1:6" ht="15" customHeight="1" x14ac:dyDescent="0.25">
      <c r="A168" s="3" t="s">
        <v>51</v>
      </c>
      <c r="B168" s="3" t="s">
        <v>93</v>
      </c>
      <c r="C168" s="3" t="s">
        <v>94</v>
      </c>
      <c r="D168" s="3"/>
      <c r="E168" s="3" t="s">
        <v>95</v>
      </c>
      <c r="F168" s="3"/>
    </row>
    <row r="169" spans="1:6" ht="15" customHeight="1" x14ac:dyDescent="0.25">
      <c r="A169" s="3" t="s">
        <v>53</v>
      </c>
      <c r="B169" s="3" t="s">
        <v>93</v>
      </c>
      <c r="C169" s="3" t="s">
        <v>94</v>
      </c>
      <c r="D169" s="3"/>
      <c r="E169" s="3" t="s">
        <v>95</v>
      </c>
      <c r="F169" s="3"/>
    </row>
    <row r="170" spans="1:6" ht="15" customHeight="1" x14ac:dyDescent="0.25">
      <c r="A170" s="7" t="s">
        <v>238</v>
      </c>
      <c r="B170" s="7"/>
      <c r="C170" s="7"/>
      <c r="D170" s="7"/>
      <c r="E170" s="7"/>
      <c r="F170" s="7"/>
    </row>
    <row r="171" spans="1:6" ht="15" customHeight="1" x14ac:dyDescent="0.25">
      <c r="A171" s="3" t="s">
        <v>41</v>
      </c>
      <c r="B171" s="3" t="s">
        <v>239</v>
      </c>
      <c r="C171" s="3" t="s">
        <v>13</v>
      </c>
      <c r="D171" s="3" t="s">
        <v>240</v>
      </c>
      <c r="E171" s="3" t="s">
        <v>62</v>
      </c>
      <c r="F171" s="3" t="s">
        <v>241</v>
      </c>
    </row>
    <row r="172" spans="1:6" ht="15" customHeight="1" x14ac:dyDescent="0.25">
      <c r="A172" s="3" t="s">
        <v>43</v>
      </c>
      <c r="B172" s="3" t="s">
        <v>242</v>
      </c>
      <c r="C172" s="3" t="s">
        <v>13</v>
      </c>
      <c r="D172" s="3" t="s">
        <v>243</v>
      </c>
      <c r="E172" s="3" t="s">
        <v>62</v>
      </c>
      <c r="F172" s="3" t="s">
        <v>244</v>
      </c>
    </row>
    <row r="173" spans="1:6" ht="15" customHeight="1" x14ac:dyDescent="0.25">
      <c r="A173" s="3" t="s">
        <v>44</v>
      </c>
      <c r="B173" s="3" t="s">
        <v>245</v>
      </c>
      <c r="C173" s="3" t="s">
        <v>21</v>
      </c>
      <c r="D173" s="3" t="s">
        <v>246</v>
      </c>
      <c r="E173" s="3" t="s">
        <v>247</v>
      </c>
      <c r="F173" s="3" t="s">
        <v>248</v>
      </c>
    </row>
    <row r="174" spans="1:6" ht="15" customHeight="1" x14ac:dyDescent="0.25">
      <c r="A174" s="3" t="s">
        <v>45</v>
      </c>
      <c r="B174" s="3" t="s">
        <v>249</v>
      </c>
      <c r="C174" s="3" t="s">
        <v>21</v>
      </c>
      <c r="D174" s="3" t="s">
        <v>250</v>
      </c>
      <c r="E174" s="3" t="s">
        <v>247</v>
      </c>
      <c r="F174" s="3" t="s">
        <v>251</v>
      </c>
    </row>
    <row r="175" spans="1:6" ht="15" customHeight="1" x14ac:dyDescent="0.25">
      <c r="A175" s="9" t="s">
        <v>46</v>
      </c>
      <c r="B175" s="9"/>
      <c r="C175" s="9"/>
      <c r="D175" s="9"/>
      <c r="E175" s="9"/>
      <c r="F175" s="9"/>
    </row>
    <row r="176" spans="1:6" ht="15" customHeight="1" x14ac:dyDescent="0.25">
      <c r="A176" s="3" t="s">
        <v>47</v>
      </c>
      <c r="B176" s="3" t="s">
        <v>252</v>
      </c>
      <c r="C176" s="3" t="s">
        <v>15</v>
      </c>
      <c r="D176" s="3" t="s">
        <v>253</v>
      </c>
      <c r="E176" s="3" t="s">
        <v>181</v>
      </c>
      <c r="F176" s="3" t="s">
        <v>254</v>
      </c>
    </row>
    <row r="177" spans="1:6" ht="15" customHeight="1" x14ac:dyDescent="0.25">
      <c r="A177" s="3" t="s">
        <v>50</v>
      </c>
      <c r="B177" s="3" t="s">
        <v>255</v>
      </c>
      <c r="C177" s="3" t="s">
        <v>15</v>
      </c>
      <c r="D177" s="3" t="s">
        <v>256</v>
      </c>
      <c r="E177" s="3" t="s">
        <v>181</v>
      </c>
      <c r="F177" s="3" t="s">
        <v>257</v>
      </c>
    </row>
    <row r="178" spans="1:6" ht="15" customHeight="1" x14ac:dyDescent="0.25">
      <c r="A178" s="3" t="s">
        <v>51</v>
      </c>
      <c r="B178" s="3" t="s">
        <v>258</v>
      </c>
      <c r="C178" s="3" t="s">
        <v>13</v>
      </c>
      <c r="D178" s="3" t="s">
        <v>259</v>
      </c>
      <c r="E178" s="3" t="s">
        <v>110</v>
      </c>
      <c r="F178" s="3" t="s">
        <v>260</v>
      </c>
    </row>
    <row r="179" spans="1:6" ht="15" customHeight="1" x14ac:dyDescent="0.25">
      <c r="A179" s="3" t="s">
        <v>53</v>
      </c>
      <c r="B179" s="3" t="s">
        <v>261</v>
      </c>
      <c r="C179" s="3" t="s">
        <v>13</v>
      </c>
      <c r="D179" s="3" t="s">
        <v>262</v>
      </c>
      <c r="E179" s="3" t="s">
        <v>110</v>
      </c>
      <c r="F179" s="3" t="s">
        <v>263</v>
      </c>
    </row>
    <row r="180" spans="1:6" ht="15" customHeight="1" x14ac:dyDescent="0.25">
      <c r="A180" s="6" t="s">
        <v>264</v>
      </c>
      <c r="B180" s="6"/>
      <c r="C180" s="6"/>
      <c r="D180" s="6"/>
      <c r="E180" s="6"/>
      <c r="F180" s="6"/>
    </row>
    <row r="181" spans="1:6" ht="15" customHeight="1" x14ac:dyDescent="0.25">
      <c r="A181" s="7" t="s">
        <v>265</v>
      </c>
      <c r="B181" s="7"/>
      <c r="C181" s="7"/>
      <c r="D181" s="7"/>
      <c r="E181" s="7"/>
      <c r="F181" s="7"/>
    </row>
    <row r="182" spans="1:6" ht="15" customHeight="1" x14ac:dyDescent="0.25">
      <c r="A182" s="3" t="s">
        <v>41</v>
      </c>
      <c r="B182" s="3" t="s">
        <v>266</v>
      </c>
      <c r="C182" s="3" t="s">
        <v>13</v>
      </c>
      <c r="D182" s="3" t="s">
        <v>267</v>
      </c>
      <c r="E182" s="3" t="s">
        <v>62</v>
      </c>
      <c r="F182" s="3" t="s">
        <v>268</v>
      </c>
    </row>
    <row r="183" spans="1:6" ht="15" customHeight="1" x14ac:dyDescent="0.25">
      <c r="A183" s="3" t="s">
        <v>43</v>
      </c>
      <c r="B183" s="3" t="s">
        <v>269</v>
      </c>
      <c r="C183" s="3" t="s">
        <v>13</v>
      </c>
      <c r="D183" s="3" t="s">
        <v>270</v>
      </c>
      <c r="E183" s="3" t="s">
        <v>62</v>
      </c>
      <c r="F183" s="3" t="s">
        <v>271</v>
      </c>
    </row>
    <row r="184" spans="1:6" ht="15" customHeight="1" x14ac:dyDescent="0.25">
      <c r="A184" s="3" t="s">
        <v>44</v>
      </c>
      <c r="B184" s="3" t="s">
        <v>272</v>
      </c>
      <c r="C184" s="3" t="s">
        <v>15</v>
      </c>
      <c r="D184" s="3" t="s">
        <v>273</v>
      </c>
      <c r="E184" s="3" t="s">
        <v>274</v>
      </c>
      <c r="F184" s="3" t="s">
        <v>275</v>
      </c>
    </row>
    <row r="185" spans="1:6" ht="15" customHeight="1" x14ac:dyDescent="0.25">
      <c r="A185" s="3" t="s">
        <v>45</v>
      </c>
      <c r="B185" s="3" t="s">
        <v>276</v>
      </c>
      <c r="C185" s="3" t="s">
        <v>15</v>
      </c>
      <c r="D185" s="3" t="s">
        <v>273</v>
      </c>
      <c r="E185" s="3" t="s">
        <v>274</v>
      </c>
      <c r="F185" s="3" t="s">
        <v>275</v>
      </c>
    </row>
    <row r="186" spans="1:6" ht="15" customHeight="1" x14ac:dyDescent="0.25">
      <c r="A186" s="9" t="s">
        <v>46</v>
      </c>
      <c r="B186" s="9"/>
      <c r="C186" s="9"/>
      <c r="D186" s="9"/>
      <c r="E186" s="9"/>
      <c r="F186" s="9"/>
    </row>
    <row r="187" spans="1:6" ht="15" customHeight="1" x14ac:dyDescent="0.25">
      <c r="A187" s="3" t="s">
        <v>47</v>
      </c>
      <c r="B187" s="3" t="s">
        <v>277</v>
      </c>
      <c r="C187" s="3" t="s">
        <v>22</v>
      </c>
      <c r="D187" s="3" t="s">
        <v>278</v>
      </c>
      <c r="E187" s="3" t="s">
        <v>213</v>
      </c>
      <c r="F187" s="3" t="s">
        <v>279</v>
      </c>
    </row>
    <row r="188" spans="1:6" ht="15" customHeight="1" x14ac:dyDescent="0.25">
      <c r="A188" s="3" t="s">
        <v>50</v>
      </c>
      <c r="B188" s="3" t="s">
        <v>280</v>
      </c>
      <c r="C188" s="3" t="s">
        <v>22</v>
      </c>
      <c r="D188" s="3" t="s">
        <v>281</v>
      </c>
      <c r="E188" s="3" t="s">
        <v>213</v>
      </c>
      <c r="F188" s="3" t="s">
        <v>282</v>
      </c>
    </row>
    <row r="189" spans="1:6" ht="15" customHeight="1" x14ac:dyDescent="0.25">
      <c r="A189" s="3" t="s">
        <v>51</v>
      </c>
      <c r="B189" s="3" t="s">
        <v>283</v>
      </c>
      <c r="C189" s="3" t="s">
        <v>17</v>
      </c>
      <c r="D189" s="3" t="s">
        <v>284</v>
      </c>
      <c r="E189" s="3" t="s">
        <v>103</v>
      </c>
      <c r="F189" s="3" t="s">
        <v>285</v>
      </c>
    </row>
    <row r="190" spans="1:6" ht="15" customHeight="1" x14ac:dyDescent="0.25">
      <c r="A190" s="3" t="s">
        <v>53</v>
      </c>
      <c r="B190" s="3" t="s">
        <v>286</v>
      </c>
      <c r="C190" s="3" t="s">
        <v>17</v>
      </c>
      <c r="D190" s="3" t="s">
        <v>284</v>
      </c>
      <c r="E190" s="3" t="s">
        <v>103</v>
      </c>
      <c r="F190" s="3" t="s">
        <v>285</v>
      </c>
    </row>
    <row r="191" spans="1:6" ht="15" customHeight="1" x14ac:dyDescent="0.25">
      <c r="A191" s="7" t="s">
        <v>287</v>
      </c>
      <c r="B191" s="7"/>
      <c r="C191" s="7"/>
      <c r="D191" s="7"/>
      <c r="E191" s="7"/>
      <c r="F191" s="7"/>
    </row>
    <row r="192" spans="1:6" ht="15" customHeight="1" x14ac:dyDescent="0.25">
      <c r="A192" s="3" t="s">
        <v>41</v>
      </c>
      <c r="B192" s="3" t="s">
        <v>288</v>
      </c>
      <c r="C192" s="3" t="s">
        <v>289</v>
      </c>
      <c r="D192" s="3" t="s">
        <v>290</v>
      </c>
      <c r="E192" s="3" t="s">
        <v>291</v>
      </c>
      <c r="F192" s="3" t="s">
        <v>292</v>
      </c>
    </row>
    <row r="193" spans="1:6" ht="15" customHeight="1" x14ac:dyDescent="0.25">
      <c r="A193" s="3" t="s">
        <v>43</v>
      </c>
      <c r="B193" s="3" t="s">
        <v>293</v>
      </c>
      <c r="C193" s="3" t="s">
        <v>289</v>
      </c>
      <c r="D193" s="3" t="s">
        <v>290</v>
      </c>
      <c r="E193" s="3" t="s">
        <v>291</v>
      </c>
      <c r="F193" s="3" t="s">
        <v>292</v>
      </c>
    </row>
    <row r="194" spans="1:6" ht="15" customHeight="1" x14ac:dyDescent="0.25">
      <c r="A194" s="3" t="s">
        <v>44</v>
      </c>
      <c r="B194" s="3" t="s">
        <v>288</v>
      </c>
      <c r="C194" s="3" t="s">
        <v>294</v>
      </c>
      <c r="D194" s="3" t="s">
        <v>290</v>
      </c>
      <c r="E194" s="3" t="s">
        <v>291</v>
      </c>
      <c r="F194" s="3" t="s">
        <v>292</v>
      </c>
    </row>
    <row r="195" spans="1:6" ht="15" customHeight="1" x14ac:dyDescent="0.25">
      <c r="A195" s="3" t="s">
        <v>45</v>
      </c>
      <c r="B195" s="3" t="s">
        <v>293</v>
      </c>
      <c r="C195" s="3" t="s">
        <v>294</v>
      </c>
      <c r="D195" s="3" t="s">
        <v>290</v>
      </c>
      <c r="E195" s="3" t="s">
        <v>291</v>
      </c>
      <c r="F195" s="3" t="s">
        <v>292</v>
      </c>
    </row>
    <row r="196" spans="1:6" ht="15" customHeight="1" x14ac:dyDescent="0.25">
      <c r="A196" s="9" t="s">
        <v>46</v>
      </c>
      <c r="B196" s="9"/>
      <c r="C196" s="9"/>
      <c r="D196" s="9"/>
      <c r="E196" s="9"/>
      <c r="F196" s="9"/>
    </row>
    <row r="197" spans="1:6" ht="15" customHeight="1" x14ac:dyDescent="0.25">
      <c r="A197" s="3" t="s">
        <v>47</v>
      </c>
      <c r="B197" s="3" t="s">
        <v>295</v>
      </c>
      <c r="C197" s="3" t="s">
        <v>18</v>
      </c>
      <c r="D197" s="3" t="s">
        <v>296</v>
      </c>
      <c r="E197" s="3" t="s">
        <v>127</v>
      </c>
      <c r="F197" s="3" t="s">
        <v>297</v>
      </c>
    </row>
    <row r="198" spans="1:6" ht="15" customHeight="1" x14ac:dyDescent="0.25">
      <c r="A198" s="3" t="s">
        <v>50</v>
      </c>
      <c r="B198" s="3" t="s">
        <v>298</v>
      </c>
      <c r="C198" s="3" t="s">
        <v>18</v>
      </c>
      <c r="D198" s="3" t="s">
        <v>296</v>
      </c>
      <c r="E198" s="3" t="s">
        <v>127</v>
      </c>
      <c r="F198" s="3" t="s">
        <v>297</v>
      </c>
    </row>
    <row r="199" spans="1:6" ht="15" customHeight="1" x14ac:dyDescent="0.25">
      <c r="A199" s="3" t="s">
        <v>51</v>
      </c>
      <c r="B199" s="3" t="s">
        <v>55</v>
      </c>
      <c r="C199" s="3" t="s">
        <v>56</v>
      </c>
      <c r="D199" s="3"/>
      <c r="E199" s="3"/>
      <c r="F199" s="3"/>
    </row>
    <row r="200" spans="1:6" ht="15" customHeight="1" x14ac:dyDescent="0.25">
      <c r="A200" s="3" t="s">
        <v>53</v>
      </c>
      <c r="B200" s="3" t="s">
        <v>55</v>
      </c>
      <c r="C200" s="3" t="s">
        <v>56</v>
      </c>
      <c r="D200" s="3"/>
      <c r="E200" s="3"/>
      <c r="F200" s="3"/>
    </row>
    <row r="201" spans="1:6" ht="15" customHeight="1" x14ac:dyDescent="0.25">
      <c r="A201" s="7" t="s">
        <v>299</v>
      </c>
      <c r="B201" s="7"/>
      <c r="C201" s="7"/>
      <c r="D201" s="7"/>
      <c r="E201" s="7"/>
      <c r="F201" s="7"/>
    </row>
    <row r="202" spans="1:6" ht="15" customHeight="1" x14ac:dyDescent="0.25">
      <c r="A202" s="3" t="s">
        <v>41</v>
      </c>
      <c r="B202" s="3" t="s">
        <v>67</v>
      </c>
      <c r="C202" s="3" t="s">
        <v>68</v>
      </c>
      <c r="D202" s="3"/>
      <c r="E202" s="3"/>
      <c r="F202" s="3"/>
    </row>
    <row r="203" spans="1:6" ht="15" customHeight="1" x14ac:dyDescent="0.25">
      <c r="A203" s="3" t="s">
        <v>43</v>
      </c>
      <c r="B203" s="3" t="s">
        <v>67</v>
      </c>
      <c r="C203" s="3" t="s">
        <v>68</v>
      </c>
      <c r="D203" s="3"/>
      <c r="E203" s="3"/>
      <c r="F203" s="3"/>
    </row>
    <row r="204" spans="1:6" ht="15" customHeight="1" x14ac:dyDescent="0.25">
      <c r="A204" s="3" t="s">
        <v>44</v>
      </c>
      <c r="B204" s="3" t="s">
        <v>300</v>
      </c>
      <c r="C204" s="3" t="s">
        <v>24</v>
      </c>
      <c r="D204" s="3" t="s">
        <v>301</v>
      </c>
      <c r="E204" s="3" t="s">
        <v>151</v>
      </c>
      <c r="F204" s="3" t="s">
        <v>302</v>
      </c>
    </row>
    <row r="205" spans="1:6" ht="15" customHeight="1" x14ac:dyDescent="0.25">
      <c r="A205" s="3" t="s">
        <v>45</v>
      </c>
      <c r="B205" s="3" t="s">
        <v>303</v>
      </c>
      <c r="C205" s="3" t="s">
        <v>24</v>
      </c>
      <c r="D205" s="3" t="s">
        <v>301</v>
      </c>
      <c r="E205" s="3" t="s">
        <v>151</v>
      </c>
      <c r="F205" s="3" t="s">
        <v>302</v>
      </c>
    </row>
    <row r="206" spans="1:6" ht="15" customHeight="1" x14ac:dyDescent="0.25">
      <c r="A206" s="9" t="s">
        <v>46</v>
      </c>
      <c r="B206" s="9"/>
      <c r="C206" s="9"/>
      <c r="D206" s="9"/>
      <c r="E206" s="9"/>
      <c r="F206" s="9"/>
    </row>
    <row r="207" spans="1:6" ht="15" customHeight="1" x14ac:dyDescent="0.25">
      <c r="A207" s="3" t="s">
        <v>47</v>
      </c>
      <c r="B207" s="3" t="s">
        <v>304</v>
      </c>
      <c r="C207" s="3" t="s">
        <v>15</v>
      </c>
      <c r="D207" s="3" t="s">
        <v>305</v>
      </c>
      <c r="E207" s="3" t="s">
        <v>274</v>
      </c>
      <c r="F207" s="3" t="s">
        <v>306</v>
      </c>
    </row>
    <row r="208" spans="1:6" ht="15" customHeight="1" x14ac:dyDescent="0.25">
      <c r="A208" s="3" t="s">
        <v>50</v>
      </c>
      <c r="B208" s="3" t="s">
        <v>307</v>
      </c>
      <c r="C208" s="3" t="s">
        <v>15</v>
      </c>
      <c r="D208" s="3" t="s">
        <v>305</v>
      </c>
      <c r="E208" s="3" t="s">
        <v>274</v>
      </c>
      <c r="F208" s="3" t="s">
        <v>306</v>
      </c>
    </row>
    <row r="209" spans="1:6" ht="15" customHeight="1" x14ac:dyDescent="0.25">
      <c r="A209" s="3" t="s">
        <v>51</v>
      </c>
      <c r="B209" s="3" t="s">
        <v>308</v>
      </c>
      <c r="C209" s="3" t="s">
        <v>309</v>
      </c>
      <c r="D209" s="3" t="s">
        <v>310</v>
      </c>
      <c r="E209" s="3" t="s">
        <v>81</v>
      </c>
      <c r="F209" s="3" t="s">
        <v>311</v>
      </c>
    </row>
    <row r="210" spans="1:6" ht="15" customHeight="1" x14ac:dyDescent="0.25">
      <c r="A210" s="3" t="s">
        <v>53</v>
      </c>
      <c r="B210" s="3" t="s">
        <v>308</v>
      </c>
      <c r="C210" s="3" t="s">
        <v>312</v>
      </c>
      <c r="D210" s="3" t="s">
        <v>310</v>
      </c>
      <c r="E210" s="3" t="s">
        <v>81</v>
      </c>
      <c r="F210" s="3" t="s">
        <v>311</v>
      </c>
    </row>
    <row r="211" spans="1:6" ht="15" customHeight="1" x14ac:dyDescent="0.25">
      <c r="A211" s="7" t="s">
        <v>313</v>
      </c>
      <c r="B211" s="7"/>
      <c r="C211" s="7"/>
      <c r="D211" s="7"/>
      <c r="E211" s="7"/>
      <c r="F211" s="7"/>
    </row>
    <row r="212" spans="1:6" ht="15" customHeight="1" x14ac:dyDescent="0.25">
      <c r="A212" s="3" t="s">
        <v>41</v>
      </c>
      <c r="B212" s="3" t="s">
        <v>87</v>
      </c>
      <c r="C212" s="3" t="s">
        <v>88</v>
      </c>
      <c r="D212" s="3"/>
      <c r="E212" s="3"/>
      <c r="F212" s="3"/>
    </row>
    <row r="213" spans="1:6" ht="15" customHeight="1" x14ac:dyDescent="0.25">
      <c r="A213" s="3" t="s">
        <v>43</v>
      </c>
      <c r="B213" s="3" t="s">
        <v>87</v>
      </c>
      <c r="C213" s="3" t="s">
        <v>88</v>
      </c>
      <c r="D213" s="3"/>
      <c r="E213" s="3"/>
      <c r="F213" s="3"/>
    </row>
    <row r="214" spans="1:6" ht="15" customHeight="1" x14ac:dyDescent="0.25">
      <c r="A214" s="3" t="s">
        <v>44</v>
      </c>
      <c r="B214" s="3" t="s">
        <v>89</v>
      </c>
      <c r="C214" s="3" t="s">
        <v>90</v>
      </c>
      <c r="D214" s="3"/>
      <c r="E214" s="3" t="s">
        <v>91</v>
      </c>
      <c r="F214" s="3"/>
    </row>
    <row r="215" spans="1:6" ht="15" customHeight="1" x14ac:dyDescent="0.25">
      <c r="A215" s="3" t="s">
        <v>45</v>
      </c>
      <c r="B215" s="3" t="s">
        <v>89</v>
      </c>
      <c r="C215" s="3" t="s">
        <v>90</v>
      </c>
      <c r="D215" s="3"/>
      <c r="E215" s="3" t="s">
        <v>91</v>
      </c>
      <c r="F215" s="3"/>
    </row>
    <row r="216" spans="1:6" ht="15" customHeight="1" x14ac:dyDescent="0.25">
      <c r="A216" s="9" t="s">
        <v>46</v>
      </c>
      <c r="B216" s="9"/>
      <c r="C216" s="9"/>
      <c r="D216" s="9"/>
      <c r="E216" s="9"/>
      <c r="F216" s="9"/>
    </row>
    <row r="217" spans="1:6" ht="15" customHeight="1" x14ac:dyDescent="0.25">
      <c r="A217" s="3" t="s">
        <v>47</v>
      </c>
      <c r="B217" s="3" t="s">
        <v>314</v>
      </c>
      <c r="C217" s="3" t="s">
        <v>15</v>
      </c>
      <c r="D217" s="3" t="s">
        <v>315</v>
      </c>
      <c r="E217" s="3" t="s">
        <v>274</v>
      </c>
      <c r="F217" s="3" t="s">
        <v>316</v>
      </c>
    </row>
    <row r="218" spans="1:6" ht="15" customHeight="1" x14ac:dyDescent="0.25">
      <c r="A218" s="3" t="s">
        <v>50</v>
      </c>
      <c r="B218" s="3" t="s">
        <v>317</v>
      </c>
      <c r="C218" s="3" t="s">
        <v>15</v>
      </c>
      <c r="D218" s="3" t="s">
        <v>315</v>
      </c>
      <c r="E218" s="3" t="s">
        <v>274</v>
      </c>
      <c r="F218" s="3" t="s">
        <v>316</v>
      </c>
    </row>
    <row r="219" spans="1:6" ht="15" customHeight="1" x14ac:dyDescent="0.25">
      <c r="A219" s="3" t="s">
        <v>51</v>
      </c>
      <c r="B219" s="3" t="s">
        <v>93</v>
      </c>
      <c r="C219" s="3" t="s">
        <v>94</v>
      </c>
      <c r="D219" s="3"/>
      <c r="E219" s="3" t="s">
        <v>95</v>
      </c>
      <c r="F219" s="3"/>
    </row>
    <row r="220" spans="1:6" ht="15" customHeight="1" x14ac:dyDescent="0.25">
      <c r="A220" s="3" t="s">
        <v>53</v>
      </c>
      <c r="B220" s="3" t="s">
        <v>93</v>
      </c>
      <c r="C220" s="3" t="s">
        <v>94</v>
      </c>
      <c r="D220" s="3"/>
      <c r="E220" s="3" t="s">
        <v>95</v>
      </c>
      <c r="F220" s="3"/>
    </row>
    <row r="221" spans="1:6" ht="15" customHeight="1" x14ac:dyDescent="0.25">
      <c r="A221" s="7" t="s">
        <v>318</v>
      </c>
      <c r="B221" s="7"/>
      <c r="C221" s="7"/>
      <c r="D221" s="7"/>
      <c r="E221" s="7"/>
      <c r="F221" s="7"/>
    </row>
    <row r="222" spans="1:6" ht="15" customHeight="1" x14ac:dyDescent="0.25">
      <c r="A222" s="3" t="s">
        <v>41</v>
      </c>
      <c r="B222" s="3" t="s">
        <v>319</v>
      </c>
      <c r="C222" s="3" t="s">
        <v>13</v>
      </c>
      <c r="D222" s="3" t="s">
        <v>320</v>
      </c>
      <c r="E222" s="3" t="s">
        <v>110</v>
      </c>
      <c r="F222" s="3" t="s">
        <v>321</v>
      </c>
    </row>
    <row r="223" spans="1:6" ht="15" customHeight="1" x14ac:dyDescent="0.25">
      <c r="A223" s="3" t="s">
        <v>43</v>
      </c>
      <c r="B223" s="3" t="s">
        <v>322</v>
      </c>
      <c r="C223" s="3" t="s">
        <v>13</v>
      </c>
      <c r="D223" s="3" t="s">
        <v>323</v>
      </c>
      <c r="E223" s="3" t="s">
        <v>110</v>
      </c>
      <c r="F223" s="3" t="s">
        <v>324</v>
      </c>
    </row>
    <row r="224" spans="1:6" ht="15" customHeight="1" x14ac:dyDescent="0.25">
      <c r="A224" s="3" t="s">
        <v>44</v>
      </c>
      <c r="B224" s="3" t="s">
        <v>325</v>
      </c>
      <c r="C224" s="3" t="s">
        <v>18</v>
      </c>
      <c r="D224" s="3" t="s">
        <v>326</v>
      </c>
      <c r="E224" s="3" t="s">
        <v>127</v>
      </c>
      <c r="F224" s="3" t="s">
        <v>327</v>
      </c>
    </row>
    <row r="225" spans="1:6" ht="15" customHeight="1" x14ac:dyDescent="0.25">
      <c r="A225" s="3" t="s">
        <v>45</v>
      </c>
      <c r="B225" s="3" t="s">
        <v>328</v>
      </c>
      <c r="C225" s="3" t="s">
        <v>18</v>
      </c>
      <c r="D225" s="3" t="s">
        <v>326</v>
      </c>
      <c r="E225" s="3" t="s">
        <v>127</v>
      </c>
      <c r="F225" s="3" t="s">
        <v>327</v>
      </c>
    </row>
    <row r="226" spans="1:6" ht="15" customHeight="1" x14ac:dyDescent="0.25">
      <c r="A226" s="9" t="s">
        <v>46</v>
      </c>
      <c r="B226" s="9"/>
      <c r="C226" s="9"/>
      <c r="D226" s="9"/>
      <c r="E226" s="9"/>
      <c r="F226" s="9"/>
    </row>
    <row r="227" spans="1:6" ht="15" customHeight="1" x14ac:dyDescent="0.25">
      <c r="A227" s="3" t="s">
        <v>47</v>
      </c>
      <c r="B227" s="3" t="s">
        <v>329</v>
      </c>
      <c r="C227" s="3" t="s">
        <v>24</v>
      </c>
      <c r="D227" s="3" t="s">
        <v>330</v>
      </c>
      <c r="E227" s="3" t="s">
        <v>151</v>
      </c>
      <c r="F227" s="3" t="s">
        <v>331</v>
      </c>
    </row>
    <row r="228" spans="1:6" ht="15" customHeight="1" x14ac:dyDescent="0.25">
      <c r="A228" s="3" t="s">
        <v>50</v>
      </c>
      <c r="B228" s="3" t="s">
        <v>332</v>
      </c>
      <c r="C228" s="3" t="s">
        <v>24</v>
      </c>
      <c r="D228" s="3" t="s">
        <v>330</v>
      </c>
      <c r="E228" s="3" t="s">
        <v>151</v>
      </c>
      <c r="F228" s="3" t="s">
        <v>331</v>
      </c>
    </row>
    <row r="229" spans="1:6" ht="15" customHeight="1" x14ac:dyDescent="0.25">
      <c r="A229" s="3" t="s">
        <v>51</v>
      </c>
      <c r="B229" s="3" t="s">
        <v>333</v>
      </c>
      <c r="C229" s="3" t="s">
        <v>15</v>
      </c>
      <c r="D229" s="3" t="s">
        <v>334</v>
      </c>
      <c r="E229" s="3" t="s">
        <v>274</v>
      </c>
      <c r="F229" s="3" t="s">
        <v>335</v>
      </c>
    </row>
    <row r="230" spans="1:6" ht="15" customHeight="1" x14ac:dyDescent="0.25">
      <c r="A230" s="3" t="s">
        <v>53</v>
      </c>
      <c r="B230" s="3" t="s">
        <v>336</v>
      </c>
      <c r="C230" s="3" t="s">
        <v>15</v>
      </c>
      <c r="D230" s="3" t="s">
        <v>334</v>
      </c>
      <c r="E230" s="3" t="s">
        <v>274</v>
      </c>
      <c r="F230" s="3" t="s">
        <v>335</v>
      </c>
    </row>
    <row r="231" spans="1:6" ht="15" customHeight="1" x14ac:dyDescent="0.25">
      <c r="A231" s="6" t="s">
        <v>337</v>
      </c>
      <c r="B231" s="6"/>
      <c r="C231" s="6"/>
      <c r="D231" s="6"/>
      <c r="E231" s="6"/>
      <c r="F231" s="6"/>
    </row>
    <row r="232" spans="1:6" ht="15" customHeight="1" x14ac:dyDescent="0.25">
      <c r="A232" s="7" t="s">
        <v>338</v>
      </c>
      <c r="B232" s="7"/>
      <c r="C232" s="7"/>
      <c r="D232" s="7"/>
      <c r="E232" s="7"/>
      <c r="F232" s="7"/>
    </row>
    <row r="233" spans="1:6" ht="15" customHeight="1" x14ac:dyDescent="0.25">
      <c r="A233" s="3" t="s">
        <v>41</v>
      </c>
      <c r="C233" t="s">
        <v>65</v>
      </c>
    </row>
    <row r="234" spans="1:6" ht="15" customHeight="1" x14ac:dyDescent="0.25">
      <c r="A234" s="3" t="s">
        <v>43</v>
      </c>
      <c r="C234" t="s">
        <v>65</v>
      </c>
    </row>
    <row r="235" spans="1:6" ht="15" customHeight="1" x14ac:dyDescent="0.25">
      <c r="A235" s="3" t="s">
        <v>44</v>
      </c>
      <c r="B235" s="3" t="s">
        <v>339</v>
      </c>
      <c r="C235" s="3" t="s">
        <v>15</v>
      </c>
      <c r="D235" s="3" t="s">
        <v>340</v>
      </c>
      <c r="E235" s="3" t="s">
        <v>274</v>
      </c>
      <c r="F235" s="3" t="s">
        <v>341</v>
      </c>
    </row>
    <row r="236" spans="1:6" ht="15" customHeight="1" x14ac:dyDescent="0.25">
      <c r="A236" s="3" t="s">
        <v>45</v>
      </c>
      <c r="B236" s="3" t="s">
        <v>342</v>
      </c>
      <c r="C236" s="3" t="s">
        <v>15</v>
      </c>
      <c r="D236" s="3" t="s">
        <v>340</v>
      </c>
      <c r="E236" s="3" t="s">
        <v>274</v>
      </c>
      <c r="F236" s="3" t="s">
        <v>341</v>
      </c>
    </row>
    <row r="237" spans="1:6" ht="15" customHeight="1" x14ac:dyDescent="0.25">
      <c r="A237" s="9" t="s">
        <v>46</v>
      </c>
      <c r="B237" s="9"/>
      <c r="C237" s="9"/>
      <c r="D237" s="9"/>
      <c r="E237" s="9"/>
      <c r="F237" s="9"/>
    </row>
    <row r="238" spans="1:6" ht="15" customHeight="1" x14ac:dyDescent="0.25">
      <c r="A238" s="3" t="s">
        <v>47</v>
      </c>
      <c r="B238" s="3" t="s">
        <v>343</v>
      </c>
      <c r="C238" s="3" t="s">
        <v>13</v>
      </c>
      <c r="D238" s="3" t="s">
        <v>344</v>
      </c>
      <c r="E238" s="3" t="s">
        <v>62</v>
      </c>
      <c r="F238" s="3" t="s">
        <v>345</v>
      </c>
    </row>
    <row r="239" spans="1:6" ht="15" customHeight="1" x14ac:dyDescent="0.25">
      <c r="A239" s="3" t="s">
        <v>50</v>
      </c>
      <c r="B239" s="3" t="s">
        <v>346</v>
      </c>
      <c r="C239" s="3" t="s">
        <v>13</v>
      </c>
      <c r="D239" s="3" t="s">
        <v>344</v>
      </c>
      <c r="E239" s="3" t="s">
        <v>62</v>
      </c>
      <c r="F239" s="3" t="s">
        <v>345</v>
      </c>
    </row>
    <row r="240" spans="1:6" ht="15" customHeight="1" x14ac:dyDescent="0.25">
      <c r="A240" s="3" t="s">
        <v>51</v>
      </c>
      <c r="B240" s="3" t="s">
        <v>347</v>
      </c>
      <c r="C240" s="3" t="s">
        <v>13</v>
      </c>
      <c r="D240" s="3" t="s">
        <v>348</v>
      </c>
      <c r="E240" s="3" t="s">
        <v>110</v>
      </c>
      <c r="F240" s="3" t="s">
        <v>349</v>
      </c>
    </row>
    <row r="241" spans="1:6" ht="15" customHeight="1" x14ac:dyDescent="0.25">
      <c r="A241" s="3" t="s">
        <v>53</v>
      </c>
      <c r="B241" s="3" t="s">
        <v>350</v>
      </c>
      <c r="C241" s="3" t="s">
        <v>13</v>
      </c>
      <c r="D241" s="3" t="s">
        <v>351</v>
      </c>
      <c r="E241" s="3" t="s">
        <v>110</v>
      </c>
      <c r="F241" s="3" t="s">
        <v>352</v>
      </c>
    </row>
    <row r="242" spans="1:6" ht="15" customHeight="1" x14ac:dyDescent="0.25">
      <c r="A242" s="7" t="s">
        <v>353</v>
      </c>
      <c r="B242" s="7"/>
      <c r="C242" s="7"/>
      <c r="D242" s="7"/>
      <c r="E242" s="7"/>
      <c r="F242" s="7"/>
    </row>
    <row r="243" spans="1:6" ht="15" customHeight="1" x14ac:dyDescent="0.25">
      <c r="A243" s="3" t="s">
        <v>41</v>
      </c>
      <c r="B243" s="3" t="s">
        <v>354</v>
      </c>
      <c r="C243" s="3" t="s">
        <v>355</v>
      </c>
      <c r="D243" s="3" t="s">
        <v>356</v>
      </c>
      <c r="E243" s="3" t="s">
        <v>291</v>
      </c>
      <c r="F243" s="3" t="s">
        <v>357</v>
      </c>
    </row>
    <row r="244" spans="1:6" ht="15" customHeight="1" x14ac:dyDescent="0.25">
      <c r="A244" s="3" t="s">
        <v>43</v>
      </c>
      <c r="B244" s="3" t="s">
        <v>358</v>
      </c>
      <c r="C244" s="3" t="s">
        <v>355</v>
      </c>
      <c r="D244" s="3" t="s">
        <v>356</v>
      </c>
      <c r="E244" s="3" t="s">
        <v>291</v>
      </c>
      <c r="F244" s="3" t="s">
        <v>357</v>
      </c>
    </row>
    <row r="245" spans="1:6" ht="15" customHeight="1" x14ac:dyDescent="0.25">
      <c r="A245" s="3" t="s">
        <v>44</v>
      </c>
      <c r="B245" s="3" t="s">
        <v>354</v>
      </c>
      <c r="C245" s="3" t="s">
        <v>359</v>
      </c>
      <c r="D245" s="3" t="s">
        <v>356</v>
      </c>
      <c r="E245" s="3" t="s">
        <v>291</v>
      </c>
      <c r="F245" s="3" t="s">
        <v>357</v>
      </c>
    </row>
    <row r="246" spans="1:6" ht="15" customHeight="1" x14ac:dyDescent="0.25">
      <c r="A246" s="3" t="s">
        <v>45</v>
      </c>
      <c r="B246" s="3" t="s">
        <v>358</v>
      </c>
      <c r="C246" s="3" t="s">
        <v>359</v>
      </c>
      <c r="D246" s="3" t="s">
        <v>356</v>
      </c>
      <c r="E246" s="3" t="s">
        <v>291</v>
      </c>
      <c r="F246" s="3" t="s">
        <v>357</v>
      </c>
    </row>
    <row r="247" spans="1:6" ht="15" customHeight="1" x14ac:dyDescent="0.25">
      <c r="A247" s="9" t="s">
        <v>46</v>
      </c>
      <c r="B247" s="9"/>
      <c r="C247" s="9"/>
      <c r="D247" s="9"/>
      <c r="E247" s="9"/>
      <c r="F247" s="9"/>
    </row>
    <row r="248" spans="1:6" ht="15" customHeight="1" x14ac:dyDescent="0.25">
      <c r="A248" s="3" t="s">
        <v>47</v>
      </c>
      <c r="B248" s="3" t="s">
        <v>360</v>
      </c>
      <c r="C248" s="3" t="s">
        <v>15</v>
      </c>
      <c r="D248" s="3" t="s">
        <v>361</v>
      </c>
      <c r="E248" s="3" t="s">
        <v>274</v>
      </c>
      <c r="F248" s="3" t="s">
        <v>362</v>
      </c>
    </row>
    <row r="249" spans="1:6" ht="15" customHeight="1" x14ac:dyDescent="0.25">
      <c r="A249" s="3" t="s">
        <v>50</v>
      </c>
      <c r="B249" s="3" t="s">
        <v>363</v>
      </c>
      <c r="C249" s="3" t="s">
        <v>15</v>
      </c>
      <c r="D249" s="3" t="s">
        <v>361</v>
      </c>
      <c r="E249" s="3" t="s">
        <v>274</v>
      </c>
      <c r="F249" s="3" t="s">
        <v>362</v>
      </c>
    </row>
    <row r="250" spans="1:6" ht="15" customHeight="1" x14ac:dyDescent="0.25">
      <c r="A250" s="3" t="s">
        <v>51</v>
      </c>
      <c r="B250" s="3" t="s">
        <v>55</v>
      </c>
      <c r="C250" s="3" t="s">
        <v>56</v>
      </c>
      <c r="D250" s="3"/>
      <c r="E250" s="3"/>
      <c r="F250" s="3"/>
    </row>
    <row r="251" spans="1:6" ht="15" customHeight="1" x14ac:dyDescent="0.25">
      <c r="A251" s="3" t="s">
        <v>53</v>
      </c>
      <c r="B251" s="3" t="s">
        <v>55</v>
      </c>
      <c r="C251" s="3" t="s">
        <v>56</v>
      </c>
      <c r="D251" s="3"/>
      <c r="E251" s="3"/>
      <c r="F251" s="3"/>
    </row>
    <row r="252" spans="1:6" ht="15" customHeight="1" x14ac:dyDescent="0.25">
      <c r="A252" s="7" t="s">
        <v>364</v>
      </c>
      <c r="B252" s="7"/>
      <c r="C252" s="7"/>
      <c r="D252" s="7"/>
      <c r="E252" s="7"/>
      <c r="F252" s="7"/>
    </row>
    <row r="253" spans="1:6" ht="15" customHeight="1" x14ac:dyDescent="0.25">
      <c r="A253" s="3" t="s">
        <v>41</v>
      </c>
      <c r="B253" s="3" t="s">
        <v>67</v>
      </c>
      <c r="C253" s="3" t="s">
        <v>68</v>
      </c>
      <c r="D253" s="3"/>
      <c r="E253" s="3"/>
      <c r="F253" s="3"/>
    </row>
    <row r="254" spans="1:6" ht="15" customHeight="1" x14ac:dyDescent="0.25">
      <c r="A254" s="3" t="s">
        <v>43</v>
      </c>
      <c r="B254" s="3" t="s">
        <v>67</v>
      </c>
      <c r="C254" s="3" t="s">
        <v>68</v>
      </c>
      <c r="D254" s="3"/>
      <c r="E254" s="3"/>
      <c r="F254" s="3"/>
    </row>
    <row r="255" spans="1:6" ht="15" customHeight="1" x14ac:dyDescent="0.25">
      <c r="A255" s="3" t="s">
        <v>44</v>
      </c>
      <c r="B255" s="3" t="s">
        <v>365</v>
      </c>
      <c r="C255" s="3" t="s">
        <v>312</v>
      </c>
      <c r="D255" s="3" t="s">
        <v>366</v>
      </c>
      <c r="E255" s="3" t="s">
        <v>81</v>
      </c>
      <c r="F255" s="3" t="s">
        <v>367</v>
      </c>
    </row>
    <row r="256" spans="1:6" ht="15" customHeight="1" x14ac:dyDescent="0.25">
      <c r="A256" s="3" t="s">
        <v>45</v>
      </c>
      <c r="B256" s="3" t="s">
        <v>368</v>
      </c>
      <c r="C256" s="3" t="s">
        <v>312</v>
      </c>
      <c r="D256" s="3" t="s">
        <v>366</v>
      </c>
      <c r="E256" s="3" t="s">
        <v>81</v>
      </c>
      <c r="F256" s="3" t="s">
        <v>367</v>
      </c>
    </row>
    <row r="257" spans="1:6" ht="15" customHeight="1" x14ac:dyDescent="0.25">
      <c r="A257" s="9" t="s">
        <v>46</v>
      </c>
      <c r="B257" s="9"/>
      <c r="C257" s="9"/>
      <c r="D257" s="9"/>
      <c r="E257" s="9"/>
      <c r="F257" s="9"/>
    </row>
    <row r="258" spans="1:6" ht="15" customHeight="1" x14ac:dyDescent="0.25">
      <c r="A258" s="3" t="s">
        <v>47</v>
      </c>
      <c r="B258" s="3" t="s">
        <v>369</v>
      </c>
      <c r="C258" s="3" t="s">
        <v>15</v>
      </c>
      <c r="D258" s="3" t="s">
        <v>370</v>
      </c>
      <c r="E258" s="3" t="s">
        <v>274</v>
      </c>
      <c r="F258" s="3" t="s">
        <v>371</v>
      </c>
    </row>
    <row r="259" spans="1:6" ht="15" customHeight="1" x14ac:dyDescent="0.25">
      <c r="A259" s="3" t="s">
        <v>50</v>
      </c>
      <c r="B259" s="3"/>
      <c r="C259" s="3" t="s">
        <v>65</v>
      </c>
      <c r="D259" s="3"/>
      <c r="E259" s="3"/>
      <c r="F259" s="3"/>
    </row>
    <row r="260" spans="1:6" ht="15" customHeight="1" x14ac:dyDescent="0.25">
      <c r="A260" s="3" t="s">
        <v>51</v>
      </c>
      <c r="B260" s="3" t="s">
        <v>365</v>
      </c>
      <c r="C260" s="3" t="s">
        <v>309</v>
      </c>
      <c r="D260" s="3" t="s">
        <v>366</v>
      </c>
      <c r="E260" s="3" t="s">
        <v>81</v>
      </c>
      <c r="F260" s="3" t="s">
        <v>367</v>
      </c>
    </row>
    <row r="261" spans="1:6" ht="15" customHeight="1" x14ac:dyDescent="0.25">
      <c r="A261" s="3" t="s">
        <v>53</v>
      </c>
      <c r="B261" s="3" t="s">
        <v>368</v>
      </c>
      <c r="C261" s="3" t="s">
        <v>309</v>
      </c>
      <c r="D261" s="3" t="s">
        <v>366</v>
      </c>
      <c r="E261" s="3" t="s">
        <v>81</v>
      </c>
      <c r="F261" s="3" t="s">
        <v>367</v>
      </c>
    </row>
    <row r="262" spans="1:6" ht="15" customHeight="1" x14ac:dyDescent="0.25">
      <c r="A262" s="7" t="s">
        <v>372</v>
      </c>
      <c r="B262" s="7"/>
      <c r="C262" s="7"/>
      <c r="D262" s="7"/>
      <c r="E262" s="7"/>
      <c r="F262" s="7"/>
    </row>
    <row r="263" spans="1:6" ht="15" customHeight="1" x14ac:dyDescent="0.25">
      <c r="A263" s="3" t="s">
        <v>41</v>
      </c>
      <c r="B263" s="3" t="s">
        <v>87</v>
      </c>
      <c r="C263" s="3" t="s">
        <v>88</v>
      </c>
      <c r="D263" s="3"/>
      <c r="E263" s="3"/>
      <c r="F263" s="3"/>
    </row>
    <row r="264" spans="1:6" ht="15" customHeight="1" x14ac:dyDescent="0.25">
      <c r="A264" s="3" t="s">
        <v>43</v>
      </c>
      <c r="B264" s="3" t="s">
        <v>87</v>
      </c>
      <c r="C264" s="3" t="s">
        <v>88</v>
      </c>
      <c r="D264" s="3"/>
      <c r="E264" s="3"/>
      <c r="F264" s="3"/>
    </row>
    <row r="265" spans="1:6" ht="15" customHeight="1" x14ac:dyDescent="0.25">
      <c r="A265" s="3" t="s">
        <v>44</v>
      </c>
      <c r="B265" s="3" t="s">
        <v>89</v>
      </c>
      <c r="C265" s="3" t="s">
        <v>90</v>
      </c>
      <c r="D265" s="3"/>
      <c r="E265" s="3" t="s">
        <v>91</v>
      </c>
      <c r="F265" s="3"/>
    </row>
    <row r="266" spans="1:6" ht="15" customHeight="1" x14ac:dyDescent="0.25">
      <c r="A266" s="3" t="s">
        <v>45</v>
      </c>
      <c r="B266" s="3" t="s">
        <v>89</v>
      </c>
      <c r="C266" s="3" t="s">
        <v>90</v>
      </c>
      <c r="D266" s="3"/>
      <c r="E266" s="3" t="s">
        <v>91</v>
      </c>
      <c r="F266" s="3"/>
    </row>
    <row r="267" spans="1:6" ht="15" customHeight="1" x14ac:dyDescent="0.25">
      <c r="A267" s="9" t="s">
        <v>46</v>
      </c>
      <c r="B267" s="9"/>
      <c r="C267" s="9"/>
      <c r="D267" s="9"/>
      <c r="E267" s="9"/>
      <c r="F267" s="9"/>
    </row>
    <row r="268" spans="1:6" ht="15" customHeight="1" x14ac:dyDescent="0.25">
      <c r="A268" s="3" t="s">
        <v>47</v>
      </c>
      <c r="B268" s="3" t="s">
        <v>373</v>
      </c>
      <c r="C268" s="3" t="s">
        <v>15</v>
      </c>
      <c r="D268" s="3" t="s">
        <v>374</v>
      </c>
      <c r="E268" s="3" t="s">
        <v>71</v>
      </c>
      <c r="F268" s="3" t="s">
        <v>375</v>
      </c>
    </row>
    <row r="269" spans="1:6" ht="15" customHeight="1" x14ac:dyDescent="0.25">
      <c r="A269" s="3" t="s">
        <v>50</v>
      </c>
      <c r="B269" s="3" t="s">
        <v>376</v>
      </c>
      <c r="C269" s="3" t="s">
        <v>15</v>
      </c>
      <c r="D269" s="3" t="s">
        <v>374</v>
      </c>
      <c r="E269" s="3" t="s">
        <v>71</v>
      </c>
      <c r="F269" s="3" t="s">
        <v>375</v>
      </c>
    </row>
    <row r="270" spans="1:6" ht="15" customHeight="1" x14ac:dyDescent="0.25">
      <c r="A270" s="3" t="s">
        <v>51</v>
      </c>
      <c r="B270" s="3" t="s">
        <v>93</v>
      </c>
      <c r="C270" s="3" t="s">
        <v>94</v>
      </c>
      <c r="D270" s="3"/>
      <c r="E270" s="3" t="s">
        <v>95</v>
      </c>
      <c r="F270" s="3"/>
    </row>
    <row r="271" spans="1:6" ht="15" customHeight="1" x14ac:dyDescent="0.25">
      <c r="A271" s="3" t="s">
        <v>53</v>
      </c>
      <c r="B271" s="3" t="s">
        <v>93</v>
      </c>
      <c r="C271" s="3" t="s">
        <v>94</v>
      </c>
      <c r="D271" s="3"/>
      <c r="E271" s="3" t="s">
        <v>95</v>
      </c>
      <c r="F271" s="3"/>
    </row>
    <row r="272" spans="1:6" ht="15" customHeight="1" x14ac:dyDescent="0.25">
      <c r="A272" s="7" t="s">
        <v>377</v>
      </c>
      <c r="B272" s="7"/>
      <c r="C272" s="7"/>
      <c r="D272" s="7"/>
      <c r="E272" s="7"/>
      <c r="F272" s="7"/>
    </row>
    <row r="273" spans="1:6" ht="15" customHeight="1" x14ac:dyDescent="0.25">
      <c r="A273" s="3" t="s">
        <v>41</v>
      </c>
      <c r="B273" s="3" t="s">
        <v>378</v>
      </c>
      <c r="C273" s="3" t="s">
        <v>13</v>
      </c>
      <c r="D273" s="3" t="s">
        <v>379</v>
      </c>
      <c r="E273" s="3" t="s">
        <v>62</v>
      </c>
      <c r="F273" s="3" t="s">
        <v>380</v>
      </c>
    </row>
    <row r="274" spans="1:6" ht="15" customHeight="1" x14ac:dyDescent="0.25">
      <c r="A274" s="3" t="s">
        <v>43</v>
      </c>
      <c r="B274" s="3" t="s">
        <v>381</v>
      </c>
      <c r="C274" s="3" t="s">
        <v>13</v>
      </c>
      <c r="D274" s="3" t="s">
        <v>379</v>
      </c>
      <c r="E274" s="3" t="s">
        <v>62</v>
      </c>
      <c r="F274" s="3" t="s">
        <v>380</v>
      </c>
    </row>
    <row r="275" spans="1:6" ht="15" customHeight="1" x14ac:dyDescent="0.25">
      <c r="A275" s="3" t="s">
        <v>44</v>
      </c>
      <c r="B275" s="3" t="s">
        <v>382</v>
      </c>
      <c r="C275" s="3" t="s">
        <v>15</v>
      </c>
      <c r="D275" s="3" t="s">
        <v>383</v>
      </c>
      <c r="E275" s="3" t="s">
        <v>71</v>
      </c>
      <c r="F275" s="3" t="s">
        <v>384</v>
      </c>
    </row>
    <row r="276" spans="1:6" ht="15" customHeight="1" x14ac:dyDescent="0.25">
      <c r="A276" s="3" t="s">
        <v>45</v>
      </c>
      <c r="B276" s="3" t="s">
        <v>385</v>
      </c>
      <c r="C276" s="3" t="s">
        <v>15</v>
      </c>
      <c r="D276" s="3" t="s">
        <v>383</v>
      </c>
      <c r="E276" s="3" t="s">
        <v>71</v>
      </c>
      <c r="F276" s="3" t="s">
        <v>384</v>
      </c>
    </row>
    <row r="277" spans="1:6" ht="15" customHeight="1" x14ac:dyDescent="0.25">
      <c r="A277" s="9" t="s">
        <v>46</v>
      </c>
      <c r="B277" s="9"/>
      <c r="C277" s="9"/>
      <c r="D277" s="9"/>
      <c r="E277" s="9"/>
      <c r="F277" s="9"/>
    </row>
    <row r="278" spans="1:6" ht="17.25" customHeight="1" x14ac:dyDescent="0.25">
      <c r="A278" s="3" t="s">
        <v>47</v>
      </c>
      <c r="B278" s="3" t="s">
        <v>386</v>
      </c>
      <c r="C278" s="3" t="s">
        <v>21</v>
      </c>
      <c r="D278" s="3" t="s">
        <v>387</v>
      </c>
      <c r="E278" s="3" t="s">
        <v>388</v>
      </c>
      <c r="F278" s="8" t="s">
        <v>389</v>
      </c>
    </row>
    <row r="279" spans="1:6" ht="15" customHeight="1" x14ac:dyDescent="0.25">
      <c r="A279" s="3" t="s">
        <v>50</v>
      </c>
      <c r="B279" s="3" t="s">
        <v>390</v>
      </c>
      <c r="C279" s="3" t="s">
        <v>21</v>
      </c>
      <c r="D279" s="3" t="s">
        <v>391</v>
      </c>
      <c r="E279" s="3" t="s">
        <v>392</v>
      </c>
      <c r="F279" s="3" t="s">
        <v>393</v>
      </c>
    </row>
    <row r="280" spans="1:6" ht="15" customHeight="1" x14ac:dyDescent="0.25">
      <c r="A280" s="3" t="s">
        <v>51</v>
      </c>
      <c r="B280" s="3" t="s">
        <v>394</v>
      </c>
      <c r="C280" s="3" t="s">
        <v>24</v>
      </c>
      <c r="D280" s="3" t="s">
        <v>395</v>
      </c>
      <c r="E280" s="3" t="s">
        <v>396</v>
      </c>
      <c r="F280" s="3" t="s">
        <v>397</v>
      </c>
    </row>
    <row r="281" spans="1:6" ht="15" customHeight="1" x14ac:dyDescent="0.25">
      <c r="A281" s="3" t="s">
        <v>53</v>
      </c>
      <c r="B281" s="3" t="s">
        <v>398</v>
      </c>
      <c r="C281" s="3" t="s">
        <v>24</v>
      </c>
      <c r="D281" s="3" t="s">
        <v>395</v>
      </c>
      <c r="E281" s="3" t="s">
        <v>396</v>
      </c>
      <c r="F281" s="3" t="s">
        <v>397</v>
      </c>
    </row>
    <row r="282" spans="1:6" ht="15" customHeight="1" x14ac:dyDescent="0.25">
      <c r="A282" s="6" t="s">
        <v>399</v>
      </c>
      <c r="B282" s="6"/>
      <c r="C282" s="6"/>
      <c r="D282" s="6"/>
      <c r="E282" s="6"/>
      <c r="F282" s="6"/>
    </row>
    <row r="283" spans="1:6" ht="15" customHeight="1" x14ac:dyDescent="0.25">
      <c r="A283" s="7" t="s">
        <v>400</v>
      </c>
      <c r="B283" s="7"/>
      <c r="C283" s="7"/>
      <c r="D283" s="7"/>
      <c r="E283" s="7"/>
      <c r="F283" s="7"/>
    </row>
    <row r="284" spans="1:6" ht="15" customHeight="1" x14ac:dyDescent="0.25">
      <c r="A284" s="3" t="s">
        <v>41</v>
      </c>
      <c r="B284" s="3" t="s">
        <v>401</v>
      </c>
      <c r="C284" s="3" t="s">
        <v>13</v>
      </c>
      <c r="D284" s="3" t="s">
        <v>402</v>
      </c>
      <c r="E284" s="3" t="s">
        <v>62</v>
      </c>
      <c r="F284" s="3" t="s">
        <v>403</v>
      </c>
    </row>
    <row r="285" spans="1:6" ht="15" customHeight="1" x14ac:dyDescent="0.25">
      <c r="A285" s="3" t="s">
        <v>43</v>
      </c>
      <c r="B285" s="3" t="s">
        <v>404</v>
      </c>
      <c r="C285" s="3" t="s">
        <v>13</v>
      </c>
      <c r="D285" s="3" t="s">
        <v>402</v>
      </c>
      <c r="E285" s="3" t="s">
        <v>62</v>
      </c>
      <c r="F285" s="3" t="s">
        <v>403</v>
      </c>
    </row>
    <row r="286" spans="1:6" ht="15" customHeight="1" x14ac:dyDescent="0.25">
      <c r="A286" s="3" t="s">
        <v>44</v>
      </c>
      <c r="B286" s="3" t="s">
        <v>405</v>
      </c>
      <c r="C286" s="3" t="s">
        <v>15</v>
      </c>
      <c r="D286" s="3" t="s">
        <v>406</v>
      </c>
      <c r="E286" s="3" t="s">
        <v>274</v>
      </c>
      <c r="F286" s="3" t="s">
        <v>407</v>
      </c>
    </row>
    <row r="287" spans="1:6" ht="15" customHeight="1" x14ac:dyDescent="0.25">
      <c r="A287" s="3" t="s">
        <v>45</v>
      </c>
      <c r="B287" s="3" t="s">
        <v>408</v>
      </c>
      <c r="C287" s="3" t="s">
        <v>15</v>
      </c>
      <c r="D287" s="3" t="s">
        <v>406</v>
      </c>
      <c r="E287" s="3" t="s">
        <v>274</v>
      </c>
      <c r="F287" s="3" t="s">
        <v>407</v>
      </c>
    </row>
    <row r="288" spans="1:6" ht="15" customHeight="1" x14ac:dyDescent="0.25">
      <c r="A288" s="9" t="s">
        <v>46</v>
      </c>
      <c r="B288" s="9"/>
      <c r="C288" s="9"/>
      <c r="D288" s="9"/>
      <c r="E288" s="9"/>
      <c r="F288" s="9"/>
    </row>
    <row r="289" spans="1:6" ht="15" customHeight="1" x14ac:dyDescent="0.25">
      <c r="A289" s="3" t="s">
        <v>47</v>
      </c>
      <c r="B289" s="3" t="s">
        <v>409</v>
      </c>
      <c r="C289" s="3" t="s">
        <v>23</v>
      </c>
      <c r="D289" s="3" t="s">
        <v>410</v>
      </c>
      <c r="E289" s="3" t="s">
        <v>213</v>
      </c>
      <c r="F289" s="3"/>
    </row>
    <row r="290" spans="1:6" ht="15" customHeight="1" x14ac:dyDescent="0.25">
      <c r="A290" s="3" t="s">
        <v>50</v>
      </c>
      <c r="B290" s="3" t="s">
        <v>411</v>
      </c>
      <c r="C290" s="3" t="s">
        <v>23</v>
      </c>
      <c r="D290" s="3"/>
      <c r="E290" s="3" t="s">
        <v>213</v>
      </c>
      <c r="F290" s="3"/>
    </row>
    <row r="291" spans="1:6" ht="15" customHeight="1" x14ac:dyDescent="0.25">
      <c r="A291" s="3" t="s">
        <v>51</v>
      </c>
      <c r="B291" s="3" t="s">
        <v>412</v>
      </c>
      <c r="C291" s="3" t="s">
        <v>17</v>
      </c>
      <c r="D291" s="3" t="s">
        <v>413</v>
      </c>
      <c r="E291" s="3" t="s">
        <v>103</v>
      </c>
      <c r="F291" s="3" t="s">
        <v>414</v>
      </c>
    </row>
    <row r="292" spans="1:6" ht="15" customHeight="1" x14ac:dyDescent="0.25">
      <c r="A292" s="3" t="s">
        <v>53</v>
      </c>
      <c r="B292" s="3" t="s">
        <v>415</v>
      </c>
      <c r="C292" s="3" t="s">
        <v>17</v>
      </c>
      <c r="D292" s="3" t="s">
        <v>413</v>
      </c>
      <c r="E292" s="3" t="s">
        <v>103</v>
      </c>
      <c r="F292" s="3" t="s">
        <v>414</v>
      </c>
    </row>
    <row r="293" spans="1:6" ht="15" customHeight="1" x14ac:dyDescent="0.25">
      <c r="A293" s="7" t="s">
        <v>416</v>
      </c>
      <c r="B293" s="7"/>
      <c r="C293" s="7"/>
      <c r="D293" s="7"/>
      <c r="E293" s="7"/>
      <c r="F293" s="7"/>
    </row>
    <row r="294" spans="1:6" ht="15" customHeight="1" x14ac:dyDescent="0.25">
      <c r="A294" s="3" t="s">
        <v>41</v>
      </c>
      <c r="B294" s="3" t="s">
        <v>417</v>
      </c>
      <c r="C294" s="3" t="s">
        <v>13</v>
      </c>
      <c r="D294" s="3" t="s">
        <v>418</v>
      </c>
      <c r="E294" s="3" t="s">
        <v>62</v>
      </c>
      <c r="F294" s="3" t="s">
        <v>419</v>
      </c>
    </row>
    <row r="295" spans="1:6" ht="15" customHeight="1" x14ac:dyDescent="0.25">
      <c r="A295" s="3" t="s">
        <v>43</v>
      </c>
      <c r="B295" s="3" t="s">
        <v>420</v>
      </c>
      <c r="C295" s="3" t="s">
        <v>13</v>
      </c>
      <c r="D295" s="3" t="s">
        <v>418</v>
      </c>
      <c r="E295" s="3" t="s">
        <v>62</v>
      </c>
      <c r="F295" s="3" t="s">
        <v>419</v>
      </c>
    </row>
    <row r="296" spans="1:6" ht="15" customHeight="1" x14ac:dyDescent="0.25">
      <c r="A296" s="3" t="s">
        <v>44</v>
      </c>
      <c r="B296" s="3" t="s">
        <v>421</v>
      </c>
      <c r="C296" s="3" t="s">
        <v>13</v>
      </c>
      <c r="D296" s="3" t="s">
        <v>422</v>
      </c>
      <c r="E296" s="3" t="s">
        <v>110</v>
      </c>
      <c r="F296" s="3" t="s">
        <v>423</v>
      </c>
    </row>
    <row r="297" spans="1:6" ht="15" customHeight="1" x14ac:dyDescent="0.25">
      <c r="A297" s="3" t="s">
        <v>45</v>
      </c>
      <c r="B297" s="3" t="s">
        <v>424</v>
      </c>
      <c r="C297" s="3" t="s">
        <v>13</v>
      </c>
      <c r="D297" s="3" t="s">
        <v>422</v>
      </c>
      <c r="E297" s="3" t="s">
        <v>110</v>
      </c>
      <c r="F297" s="3" t="s">
        <v>423</v>
      </c>
    </row>
    <row r="298" spans="1:6" ht="15" customHeight="1" x14ac:dyDescent="0.25">
      <c r="A298" s="9" t="s">
        <v>46</v>
      </c>
      <c r="B298" s="9"/>
      <c r="C298" s="9"/>
      <c r="D298" s="9"/>
      <c r="E298" s="9"/>
      <c r="F298" s="9"/>
    </row>
    <row r="299" spans="1:6" ht="15" customHeight="1" x14ac:dyDescent="0.25">
      <c r="A299" s="3" t="s">
        <v>47</v>
      </c>
      <c r="B299" s="3" t="s">
        <v>425</v>
      </c>
      <c r="C299" s="3" t="s">
        <v>23</v>
      </c>
      <c r="D299" s="3"/>
      <c r="E299" s="3" t="s">
        <v>213</v>
      </c>
      <c r="F299" s="3"/>
    </row>
    <row r="300" spans="1:6" ht="15" customHeight="1" x14ac:dyDescent="0.25">
      <c r="A300" s="3" t="s">
        <v>50</v>
      </c>
      <c r="B300" s="3" t="s">
        <v>426</v>
      </c>
      <c r="C300" s="3" t="s">
        <v>23</v>
      </c>
      <c r="D300" s="3"/>
      <c r="E300" s="3" t="s">
        <v>213</v>
      </c>
      <c r="F300" s="3"/>
    </row>
    <row r="301" spans="1:6" ht="15" customHeight="1" x14ac:dyDescent="0.25">
      <c r="A301" s="3" t="s">
        <v>51</v>
      </c>
      <c r="B301" s="3" t="s">
        <v>93</v>
      </c>
      <c r="C301" s="3" t="s">
        <v>94</v>
      </c>
      <c r="D301" s="3"/>
      <c r="E301" s="3" t="s">
        <v>95</v>
      </c>
      <c r="F301" s="3"/>
    </row>
    <row r="302" spans="1:6" ht="15" customHeight="1" x14ac:dyDescent="0.25">
      <c r="A302" s="3" t="s">
        <v>53</v>
      </c>
      <c r="B302" s="3" t="s">
        <v>93</v>
      </c>
      <c r="C302" s="3" t="s">
        <v>94</v>
      </c>
      <c r="D302" s="3"/>
      <c r="E302" s="3" t="s">
        <v>95</v>
      </c>
      <c r="F302" s="3"/>
    </row>
    <row r="303" spans="1:6" ht="15" customHeight="1" x14ac:dyDescent="0.25">
      <c r="A303" s="7" t="s">
        <v>427</v>
      </c>
      <c r="B303" s="7"/>
      <c r="C303" s="7"/>
      <c r="D303" s="7"/>
      <c r="E303" s="7"/>
      <c r="F303" s="7"/>
    </row>
    <row r="304" spans="1:6" ht="15" customHeight="1" x14ac:dyDescent="0.25">
      <c r="A304" s="3" t="s">
        <v>41</v>
      </c>
      <c r="C304" t="s">
        <v>65</v>
      </c>
      <c r="F304" s="3"/>
    </row>
    <row r="305" spans="1:6" ht="15" customHeight="1" x14ac:dyDescent="0.25">
      <c r="A305" s="3" t="s">
        <v>43</v>
      </c>
      <c r="C305" t="s">
        <v>65</v>
      </c>
      <c r="F305" s="3"/>
    </row>
    <row r="306" spans="1:6" ht="15" customHeight="1" x14ac:dyDescent="0.25">
      <c r="A306" s="3" t="s">
        <v>44</v>
      </c>
      <c r="B306" s="3" t="s">
        <v>89</v>
      </c>
      <c r="C306" s="3" t="s">
        <v>90</v>
      </c>
      <c r="D306" s="3"/>
      <c r="E306" s="3" t="s">
        <v>91</v>
      </c>
      <c r="F306" s="3"/>
    </row>
    <row r="307" spans="1:6" ht="15" customHeight="1" x14ac:dyDescent="0.25">
      <c r="A307" s="3" t="s">
        <v>45</v>
      </c>
      <c r="B307" s="3" t="s">
        <v>89</v>
      </c>
      <c r="C307" s="3" t="s">
        <v>90</v>
      </c>
      <c r="D307" s="3"/>
      <c r="E307" s="3" t="s">
        <v>91</v>
      </c>
      <c r="F307" s="3"/>
    </row>
    <row r="308" spans="1:6" ht="15" customHeight="1" x14ac:dyDescent="0.25">
      <c r="A308" s="9" t="s">
        <v>46</v>
      </c>
      <c r="B308" s="9"/>
      <c r="C308" s="9"/>
      <c r="D308" s="9"/>
      <c r="E308" s="9"/>
      <c r="F308" s="9"/>
    </row>
    <row r="309" spans="1:6" ht="15" customHeight="1" x14ac:dyDescent="0.25">
      <c r="A309" s="3" t="s">
        <v>47</v>
      </c>
      <c r="B309" s="3" t="s">
        <v>428</v>
      </c>
      <c r="C309" s="3"/>
      <c r="D309" s="3"/>
      <c r="E309" s="3"/>
      <c r="F309" s="3"/>
    </row>
    <row r="310" spans="1:6" ht="15" customHeight="1" x14ac:dyDescent="0.25">
      <c r="A310" s="3" t="s">
        <v>50</v>
      </c>
    </row>
    <row r="311" spans="1:6" ht="15" customHeight="1" x14ac:dyDescent="0.25">
      <c r="A311" s="3" t="s">
        <v>51</v>
      </c>
    </row>
    <row r="312" spans="1:6" ht="15" customHeight="1" x14ac:dyDescent="0.25">
      <c r="A312" s="3" t="s">
        <v>53</v>
      </c>
    </row>
    <row r="313" spans="1:6" ht="15" customHeight="1" x14ac:dyDescent="0.25">
      <c r="A313" s="7" t="s">
        <v>429</v>
      </c>
      <c r="B313" s="7"/>
      <c r="C313" s="7"/>
      <c r="D313" s="7"/>
      <c r="E313" s="7"/>
      <c r="F313" s="7"/>
    </row>
    <row r="314" spans="1:6" ht="15" customHeight="1" x14ac:dyDescent="0.25">
      <c r="A314" s="3" t="s">
        <v>41</v>
      </c>
      <c r="B314" s="3" t="s">
        <v>430</v>
      </c>
      <c r="C314" s="3"/>
      <c r="D314" s="3"/>
      <c r="E314" s="3"/>
      <c r="F314" s="3"/>
    </row>
    <row r="315" spans="1:6" ht="15" customHeight="1" x14ac:dyDescent="0.25">
      <c r="A315" s="3" t="s">
        <v>43</v>
      </c>
    </row>
    <row r="316" spans="1:6" ht="15" customHeight="1" x14ac:dyDescent="0.25">
      <c r="A316" s="3" t="s">
        <v>44</v>
      </c>
    </row>
    <row r="317" spans="1:6" ht="15" customHeight="1" x14ac:dyDescent="0.25">
      <c r="A317" s="3" t="s">
        <v>45</v>
      </c>
    </row>
    <row r="318" spans="1:6" ht="15" customHeight="1" x14ac:dyDescent="0.25">
      <c r="A318" s="9" t="s">
        <v>46</v>
      </c>
      <c r="B318" s="9"/>
      <c r="C318" s="9"/>
      <c r="D318" s="9"/>
      <c r="E318" s="9"/>
      <c r="F318" s="9"/>
    </row>
    <row r="319" spans="1:6" ht="15" customHeight="1" x14ac:dyDescent="0.25">
      <c r="A319" s="3" t="s">
        <v>47</v>
      </c>
    </row>
    <row r="320" spans="1:6" ht="15" customHeight="1" x14ac:dyDescent="0.25">
      <c r="A320" s="3" t="s">
        <v>50</v>
      </c>
    </row>
    <row r="321" spans="1:6" ht="15" customHeight="1" x14ac:dyDescent="0.25">
      <c r="A321" s="3" t="s">
        <v>51</v>
      </c>
    </row>
    <row r="322" spans="1:6" ht="15" customHeight="1" x14ac:dyDescent="0.25">
      <c r="A322" s="3" t="s">
        <v>53</v>
      </c>
    </row>
    <row r="323" spans="1:6" ht="15" customHeight="1" x14ac:dyDescent="0.25">
      <c r="A323" s="7" t="s">
        <v>431</v>
      </c>
      <c r="B323" s="7"/>
      <c r="C323" s="7"/>
      <c r="D323" s="7"/>
      <c r="E323" s="7"/>
      <c r="F323" s="7"/>
    </row>
    <row r="324" spans="1:6" ht="15" customHeight="1" x14ac:dyDescent="0.25">
      <c r="A324" s="3" t="s">
        <v>41</v>
      </c>
      <c r="B324" s="3" t="s">
        <v>432</v>
      </c>
      <c r="C324" s="3" t="s">
        <v>18</v>
      </c>
      <c r="D324" s="3" t="s">
        <v>433</v>
      </c>
      <c r="E324" s="3" t="s">
        <v>127</v>
      </c>
      <c r="F324" s="3" t="s">
        <v>434</v>
      </c>
    </row>
    <row r="325" spans="1:6" ht="15" customHeight="1" x14ac:dyDescent="0.25">
      <c r="A325" s="3" t="s">
        <v>43</v>
      </c>
      <c r="B325" s="3" t="s">
        <v>435</v>
      </c>
      <c r="C325" s="3" t="s">
        <v>18</v>
      </c>
      <c r="D325" s="3" t="s">
        <v>433</v>
      </c>
      <c r="E325" s="3" t="s">
        <v>127</v>
      </c>
      <c r="F325" s="3" t="s">
        <v>434</v>
      </c>
    </row>
    <row r="326" spans="1:6" ht="15" customHeight="1" x14ac:dyDescent="0.25">
      <c r="A326" s="3" t="s">
        <v>44</v>
      </c>
      <c r="B326" s="3" t="s">
        <v>436</v>
      </c>
      <c r="C326" s="3" t="s">
        <v>21</v>
      </c>
      <c r="D326" s="3" t="s">
        <v>437</v>
      </c>
      <c r="E326" s="3" t="s">
        <v>247</v>
      </c>
      <c r="F326" s="3" t="s">
        <v>438</v>
      </c>
    </row>
    <row r="327" spans="1:6" ht="15" customHeight="1" x14ac:dyDescent="0.25">
      <c r="A327" s="3" t="s">
        <v>45</v>
      </c>
      <c r="B327" s="3" t="s">
        <v>439</v>
      </c>
      <c r="C327" s="3" t="s">
        <v>21</v>
      </c>
      <c r="D327" s="3" t="s">
        <v>440</v>
      </c>
      <c r="E327" s="3" t="s">
        <v>247</v>
      </c>
      <c r="F327" s="3" t="s">
        <v>441</v>
      </c>
    </row>
    <row r="328" spans="1:6" ht="15" customHeight="1" x14ac:dyDescent="0.25">
      <c r="A328" s="9" t="s">
        <v>46</v>
      </c>
      <c r="B328" s="9"/>
      <c r="C328" s="9"/>
      <c r="D328" s="9"/>
      <c r="E328" s="9"/>
      <c r="F328" s="9"/>
    </row>
    <row r="329" spans="1:6" ht="15" customHeight="1" x14ac:dyDescent="0.25">
      <c r="A329" s="3" t="s">
        <v>47</v>
      </c>
      <c r="B329" s="3" t="s">
        <v>442</v>
      </c>
      <c r="C329" s="3" t="s">
        <v>18</v>
      </c>
      <c r="D329" s="3" t="s">
        <v>443</v>
      </c>
      <c r="E329" s="3" t="s">
        <v>127</v>
      </c>
      <c r="F329" s="3" t="s">
        <v>444</v>
      </c>
    </row>
    <row r="330" spans="1:6" ht="15" customHeight="1" x14ac:dyDescent="0.25">
      <c r="A330" s="3" t="s">
        <v>50</v>
      </c>
      <c r="B330" s="3" t="s">
        <v>445</v>
      </c>
      <c r="C330" s="3" t="s">
        <v>18</v>
      </c>
      <c r="D330" s="3" t="s">
        <v>443</v>
      </c>
      <c r="E330" s="3" t="s">
        <v>127</v>
      </c>
      <c r="F330" s="3" t="s">
        <v>444</v>
      </c>
    </row>
    <row r="331" spans="1:6" ht="15" customHeight="1" x14ac:dyDescent="0.25">
      <c r="A331" s="3" t="s">
        <v>51</v>
      </c>
      <c r="B331" s="3" t="s">
        <v>446</v>
      </c>
      <c r="C331" s="3" t="s">
        <v>13</v>
      </c>
      <c r="D331" s="3" t="s">
        <v>447</v>
      </c>
      <c r="E331" s="3" t="s">
        <v>110</v>
      </c>
      <c r="F331" s="3" t="s">
        <v>448</v>
      </c>
    </row>
    <row r="332" spans="1:6" ht="15" customHeight="1" x14ac:dyDescent="0.25">
      <c r="A332" s="3" t="s">
        <v>53</v>
      </c>
      <c r="B332" s="3" t="s">
        <v>449</v>
      </c>
      <c r="C332" s="3" t="s">
        <v>13</v>
      </c>
      <c r="D332" s="3" t="s">
        <v>447</v>
      </c>
      <c r="E332" s="3" t="s">
        <v>110</v>
      </c>
      <c r="F332" s="3" t="s">
        <v>448</v>
      </c>
    </row>
    <row r="333" spans="1:6" ht="15" customHeight="1" x14ac:dyDescent="0.25">
      <c r="A333" s="6" t="s">
        <v>450</v>
      </c>
      <c r="B333" s="6"/>
      <c r="C333" s="6"/>
      <c r="D333" s="6"/>
      <c r="E333" s="6"/>
      <c r="F333" s="6"/>
    </row>
    <row r="334" spans="1:6" ht="15" customHeight="1" x14ac:dyDescent="0.25">
      <c r="A334" s="7" t="s">
        <v>451</v>
      </c>
      <c r="B334" s="7"/>
      <c r="C334" s="7"/>
      <c r="D334" s="7"/>
      <c r="E334" s="7"/>
      <c r="F334" s="7"/>
    </row>
    <row r="335" spans="1:6" ht="15" customHeight="1" x14ac:dyDescent="0.25">
      <c r="A335" s="3" t="s">
        <v>41</v>
      </c>
      <c r="B335" s="3" t="s">
        <v>452</v>
      </c>
      <c r="C335" s="3" t="s">
        <v>13</v>
      </c>
      <c r="D335" s="3" t="s">
        <v>453</v>
      </c>
      <c r="E335" s="3" t="s">
        <v>62</v>
      </c>
      <c r="F335" s="3" t="s">
        <v>454</v>
      </c>
    </row>
    <row r="336" spans="1:6" ht="15" customHeight="1" x14ac:dyDescent="0.25">
      <c r="A336" s="3" t="s">
        <v>43</v>
      </c>
      <c r="B336" s="3" t="s">
        <v>455</v>
      </c>
      <c r="C336" s="3" t="s">
        <v>13</v>
      </c>
      <c r="D336" s="3" t="s">
        <v>456</v>
      </c>
      <c r="E336" s="3" t="s">
        <v>62</v>
      </c>
      <c r="F336" s="3" t="s">
        <v>454</v>
      </c>
    </row>
    <row r="337" spans="1:6" ht="15" customHeight="1" x14ac:dyDescent="0.25">
      <c r="A337" s="3" t="s">
        <v>44</v>
      </c>
      <c r="B337" s="3" t="s">
        <v>457</v>
      </c>
      <c r="C337" s="3" t="s">
        <v>13</v>
      </c>
      <c r="D337" s="3" t="s">
        <v>458</v>
      </c>
      <c r="E337" s="3" t="s">
        <v>110</v>
      </c>
      <c r="F337" s="3" t="s">
        <v>459</v>
      </c>
    </row>
    <row r="338" spans="1:6" ht="15" customHeight="1" x14ac:dyDescent="0.25">
      <c r="A338" s="3" t="s">
        <v>45</v>
      </c>
      <c r="B338" s="3" t="s">
        <v>460</v>
      </c>
      <c r="C338" s="3" t="s">
        <v>21</v>
      </c>
      <c r="D338" s="3" t="s">
        <v>461</v>
      </c>
      <c r="E338" s="3" t="s">
        <v>388</v>
      </c>
      <c r="F338" s="3" t="s">
        <v>462</v>
      </c>
    </row>
    <row r="339" spans="1:6" ht="15" customHeight="1" x14ac:dyDescent="0.25">
      <c r="A339" s="9" t="s">
        <v>46</v>
      </c>
      <c r="B339" s="9"/>
      <c r="C339" s="9"/>
      <c r="D339" s="9"/>
      <c r="E339" s="9"/>
      <c r="F339" s="9"/>
    </row>
    <row r="340" spans="1:6" ht="15" customHeight="1" x14ac:dyDescent="0.25">
      <c r="A340" s="3" t="s">
        <v>47</v>
      </c>
      <c r="B340" s="3" t="s">
        <v>463</v>
      </c>
      <c r="C340" s="3" t="s">
        <v>464</v>
      </c>
      <c r="D340" s="3" t="s">
        <v>465</v>
      </c>
      <c r="E340" s="3" t="s">
        <v>228</v>
      </c>
      <c r="F340" s="3" t="s">
        <v>466</v>
      </c>
    </row>
    <row r="341" spans="1:6" ht="15" customHeight="1" x14ac:dyDescent="0.25">
      <c r="A341" s="3" t="s">
        <v>50</v>
      </c>
      <c r="B341" s="3" t="s">
        <v>467</v>
      </c>
      <c r="C341" s="3" t="s">
        <v>464</v>
      </c>
      <c r="D341" s="3" t="s">
        <v>465</v>
      </c>
      <c r="E341" s="3" t="s">
        <v>228</v>
      </c>
      <c r="F341" s="3" t="s">
        <v>466</v>
      </c>
    </row>
    <row r="342" spans="1:6" ht="15" customHeight="1" x14ac:dyDescent="0.25">
      <c r="A342" s="3" t="s">
        <v>51</v>
      </c>
      <c r="B342" s="3" t="s">
        <v>463</v>
      </c>
      <c r="C342" s="3" t="s">
        <v>468</v>
      </c>
      <c r="D342" s="3" t="s">
        <v>465</v>
      </c>
      <c r="E342" s="3" t="s">
        <v>228</v>
      </c>
      <c r="F342" s="3" t="s">
        <v>466</v>
      </c>
    </row>
    <row r="343" spans="1:6" ht="15" customHeight="1" x14ac:dyDescent="0.25">
      <c r="A343" s="3" t="s">
        <v>53</v>
      </c>
      <c r="B343" s="3" t="s">
        <v>467</v>
      </c>
      <c r="C343" s="3" t="s">
        <v>468</v>
      </c>
      <c r="D343" s="3" t="s">
        <v>465</v>
      </c>
      <c r="E343" s="3" t="s">
        <v>228</v>
      </c>
      <c r="F343" s="3" t="s">
        <v>466</v>
      </c>
    </row>
    <row r="344" spans="1:6" ht="15" customHeight="1" x14ac:dyDescent="0.25">
      <c r="A344" s="7" t="s">
        <v>469</v>
      </c>
      <c r="B344" s="7"/>
      <c r="C344" s="7"/>
      <c r="D344" s="7"/>
      <c r="E344" s="7"/>
      <c r="F344" s="7"/>
    </row>
    <row r="345" spans="1:6" ht="15" customHeight="1" x14ac:dyDescent="0.25">
      <c r="A345" s="3" t="s">
        <v>41</v>
      </c>
      <c r="B345" s="3" t="s">
        <v>470</v>
      </c>
      <c r="C345" s="3" t="s">
        <v>13</v>
      </c>
      <c r="D345" s="3" t="s">
        <v>471</v>
      </c>
      <c r="E345" s="3" t="s">
        <v>110</v>
      </c>
      <c r="F345" s="3"/>
    </row>
    <row r="346" spans="1:6" ht="15" customHeight="1" x14ac:dyDescent="0.25">
      <c r="A346" s="3" t="s">
        <v>43</v>
      </c>
      <c r="B346" s="3" t="s">
        <v>472</v>
      </c>
      <c r="C346" s="3" t="s">
        <v>13</v>
      </c>
      <c r="D346" s="3" t="s">
        <v>473</v>
      </c>
      <c r="E346" s="3" t="s">
        <v>110</v>
      </c>
      <c r="F346" s="3"/>
    </row>
    <row r="347" spans="1:6" ht="15" customHeight="1" x14ac:dyDescent="0.25">
      <c r="A347" s="3" t="s">
        <v>44</v>
      </c>
      <c r="B347" s="3" t="s">
        <v>67</v>
      </c>
      <c r="C347" s="3" t="s">
        <v>68</v>
      </c>
      <c r="D347" s="3"/>
      <c r="E347" s="3"/>
      <c r="F347" s="3"/>
    </row>
    <row r="348" spans="1:6" ht="15" customHeight="1" x14ac:dyDescent="0.25">
      <c r="A348" s="3" t="s">
        <v>45</v>
      </c>
      <c r="B348" s="3" t="s">
        <v>67</v>
      </c>
      <c r="C348" s="3" t="s">
        <v>68</v>
      </c>
      <c r="D348" s="3"/>
      <c r="E348" s="3"/>
      <c r="F348" s="3"/>
    </row>
    <row r="349" spans="1:6" ht="15" customHeight="1" x14ac:dyDescent="0.25">
      <c r="A349" s="9" t="s">
        <v>46</v>
      </c>
      <c r="B349" s="9"/>
      <c r="C349" s="9"/>
      <c r="D349" s="9"/>
      <c r="E349" s="9"/>
      <c r="F349" s="9"/>
    </row>
    <row r="350" spans="1:6" ht="15" customHeight="1" x14ac:dyDescent="0.25">
      <c r="A350" s="3" t="s">
        <v>47</v>
      </c>
      <c r="B350" s="3" t="s">
        <v>474</v>
      </c>
      <c r="C350" s="3" t="s">
        <v>18</v>
      </c>
      <c r="D350" s="3" t="s">
        <v>475</v>
      </c>
      <c r="E350" s="3" t="s">
        <v>127</v>
      </c>
      <c r="F350" s="3" t="s">
        <v>476</v>
      </c>
    </row>
    <row r="351" spans="1:6" ht="15" customHeight="1" x14ac:dyDescent="0.25">
      <c r="A351" s="3" t="s">
        <v>50</v>
      </c>
      <c r="B351" s="3" t="s">
        <v>477</v>
      </c>
      <c r="C351" s="3" t="s">
        <v>18</v>
      </c>
      <c r="D351" s="3" t="s">
        <v>475</v>
      </c>
      <c r="E351" s="3" t="s">
        <v>127</v>
      </c>
      <c r="F351" s="3" t="s">
        <v>476</v>
      </c>
    </row>
    <row r="352" spans="1:6" ht="15" customHeight="1" x14ac:dyDescent="0.25">
      <c r="A352" s="3" t="s">
        <v>51</v>
      </c>
      <c r="B352" s="3" t="s">
        <v>55</v>
      </c>
      <c r="C352" s="3" t="s">
        <v>56</v>
      </c>
      <c r="D352" s="3"/>
      <c r="E352" s="3"/>
      <c r="F352" s="3"/>
    </row>
    <row r="353" spans="1:6" ht="15" customHeight="1" x14ac:dyDescent="0.25">
      <c r="A353" s="3" t="s">
        <v>53</v>
      </c>
      <c r="B353" s="3" t="s">
        <v>55</v>
      </c>
      <c r="C353" s="3" t="s">
        <v>56</v>
      </c>
      <c r="D353" s="3"/>
      <c r="E353" s="3"/>
      <c r="F353" s="3"/>
    </row>
    <row r="354" spans="1:6" ht="15" customHeight="1" x14ac:dyDescent="0.25">
      <c r="A354" s="7" t="s">
        <v>478</v>
      </c>
      <c r="B354" s="7"/>
      <c r="C354" s="7"/>
      <c r="D354" s="7"/>
      <c r="E354" s="7"/>
      <c r="F354" s="7"/>
    </row>
    <row r="355" spans="1:6" ht="15" customHeight="1" x14ac:dyDescent="0.25">
      <c r="A355" s="3" t="s">
        <v>41</v>
      </c>
      <c r="B355" s="3" t="s">
        <v>67</v>
      </c>
      <c r="C355" s="3" t="s">
        <v>68</v>
      </c>
      <c r="D355" s="3"/>
      <c r="E355" s="3"/>
      <c r="F355" s="3"/>
    </row>
    <row r="356" spans="1:6" ht="15" customHeight="1" x14ac:dyDescent="0.25">
      <c r="A356" s="3" t="s">
        <v>43</v>
      </c>
      <c r="B356" s="3" t="s">
        <v>67</v>
      </c>
      <c r="C356" s="3" t="s">
        <v>68</v>
      </c>
      <c r="D356" s="3"/>
      <c r="E356" s="3"/>
      <c r="F356" s="3"/>
    </row>
    <row r="357" spans="1:6" ht="15" customHeight="1" x14ac:dyDescent="0.25">
      <c r="A357" s="3" t="s">
        <v>44</v>
      </c>
      <c r="B357" s="3" t="s">
        <v>479</v>
      </c>
      <c r="C357" s="3" t="s">
        <v>15</v>
      </c>
      <c r="D357" s="3" t="s">
        <v>480</v>
      </c>
      <c r="E357" s="3" t="s">
        <v>71</v>
      </c>
      <c r="F357" s="3" t="s">
        <v>481</v>
      </c>
    </row>
    <row r="358" spans="1:6" ht="15" customHeight="1" x14ac:dyDescent="0.25">
      <c r="A358" s="3" t="s">
        <v>45</v>
      </c>
      <c r="B358" s="3" t="s">
        <v>482</v>
      </c>
      <c r="C358" s="3" t="s">
        <v>15</v>
      </c>
      <c r="D358" s="3" t="s">
        <v>480</v>
      </c>
      <c r="E358" s="3" t="s">
        <v>71</v>
      </c>
      <c r="F358" s="3" t="s">
        <v>481</v>
      </c>
    </row>
    <row r="359" spans="1:6" ht="15" customHeight="1" x14ac:dyDescent="0.25">
      <c r="A359" s="9" t="s">
        <v>46</v>
      </c>
      <c r="B359" s="9"/>
      <c r="C359" s="9"/>
      <c r="D359" s="9"/>
      <c r="E359" s="9"/>
      <c r="F359" s="9"/>
    </row>
    <row r="360" spans="1:6" ht="15" customHeight="1" x14ac:dyDescent="0.25">
      <c r="A360" s="3" t="s">
        <v>47</v>
      </c>
      <c r="B360" s="3" t="s">
        <v>483</v>
      </c>
      <c r="C360" s="3" t="s">
        <v>13</v>
      </c>
      <c r="D360" s="3" t="s">
        <v>484</v>
      </c>
      <c r="E360" s="3" t="s">
        <v>62</v>
      </c>
      <c r="F360" s="3" t="s">
        <v>485</v>
      </c>
    </row>
    <row r="361" spans="1:6" ht="15" customHeight="1" x14ac:dyDescent="0.25">
      <c r="A361" s="3" t="s">
        <v>50</v>
      </c>
      <c r="B361" s="3" t="s">
        <v>486</v>
      </c>
      <c r="C361" s="3" t="s">
        <v>13</v>
      </c>
      <c r="D361" s="3" t="s">
        <v>484</v>
      </c>
      <c r="E361" s="3" t="s">
        <v>62</v>
      </c>
      <c r="F361" s="3" t="s">
        <v>485</v>
      </c>
    </row>
    <row r="362" spans="1:6" ht="15" customHeight="1" x14ac:dyDescent="0.25">
      <c r="A362" s="3" t="s">
        <v>51</v>
      </c>
      <c r="B362" s="3" t="s">
        <v>487</v>
      </c>
      <c r="C362" s="3" t="s">
        <v>309</v>
      </c>
      <c r="D362" s="3" t="s">
        <v>488</v>
      </c>
      <c r="E362" s="3" t="s">
        <v>81</v>
      </c>
      <c r="F362" s="3" t="s">
        <v>489</v>
      </c>
    </row>
    <row r="363" spans="1:6" ht="15" customHeight="1" x14ac:dyDescent="0.25">
      <c r="A363" s="3" t="s">
        <v>53</v>
      </c>
      <c r="B363" s="3" t="s">
        <v>487</v>
      </c>
      <c r="C363" s="3" t="s">
        <v>312</v>
      </c>
      <c r="D363" s="3" t="s">
        <v>488</v>
      </c>
      <c r="E363" s="3" t="s">
        <v>81</v>
      </c>
      <c r="F363" s="3" t="s">
        <v>489</v>
      </c>
    </row>
    <row r="364" spans="1:6" ht="15" customHeight="1" x14ac:dyDescent="0.25">
      <c r="A364" s="7" t="s">
        <v>490</v>
      </c>
      <c r="B364" s="7"/>
      <c r="C364" s="7"/>
      <c r="D364" s="7"/>
      <c r="E364" s="7"/>
      <c r="F364" s="7"/>
    </row>
    <row r="365" spans="1:6" ht="15" customHeight="1" x14ac:dyDescent="0.25">
      <c r="A365" s="3" t="s">
        <v>41</v>
      </c>
      <c r="B365" s="3" t="s">
        <v>93</v>
      </c>
      <c r="C365" s="3" t="s">
        <v>94</v>
      </c>
      <c r="D365" s="3"/>
      <c r="E365" s="3" t="s">
        <v>95</v>
      </c>
      <c r="F365" s="3"/>
    </row>
    <row r="366" spans="1:6" ht="15" customHeight="1" x14ac:dyDescent="0.25">
      <c r="A366" s="3" t="s">
        <v>43</v>
      </c>
      <c r="B366" s="3" t="s">
        <v>93</v>
      </c>
      <c r="C366" s="3" t="s">
        <v>94</v>
      </c>
      <c r="D366" s="3"/>
      <c r="E366" s="3" t="s">
        <v>95</v>
      </c>
      <c r="F366" s="3"/>
    </row>
    <row r="367" spans="1:6" ht="15" customHeight="1" x14ac:dyDescent="0.25">
      <c r="A367" s="3" t="s">
        <v>44</v>
      </c>
      <c r="B367" s="3" t="s">
        <v>89</v>
      </c>
      <c r="C367" s="3" t="s">
        <v>90</v>
      </c>
      <c r="D367" s="3"/>
      <c r="E367" s="3" t="s">
        <v>91</v>
      </c>
      <c r="F367" s="3"/>
    </row>
    <row r="368" spans="1:6" ht="15" customHeight="1" x14ac:dyDescent="0.25">
      <c r="A368" s="3" t="s">
        <v>45</v>
      </c>
      <c r="B368" s="3" t="s">
        <v>89</v>
      </c>
      <c r="C368" s="3" t="s">
        <v>90</v>
      </c>
      <c r="D368" s="3"/>
      <c r="E368" s="3" t="s">
        <v>91</v>
      </c>
      <c r="F368" s="3"/>
    </row>
    <row r="369" spans="1:6" ht="15" customHeight="1" x14ac:dyDescent="0.25">
      <c r="A369" s="9" t="s">
        <v>46</v>
      </c>
      <c r="B369" s="9"/>
      <c r="C369" s="9"/>
      <c r="D369" s="9"/>
      <c r="E369" s="9"/>
      <c r="F369" s="9"/>
    </row>
    <row r="370" spans="1:6" ht="15" customHeight="1" x14ac:dyDescent="0.25">
      <c r="A370" s="3" t="s">
        <v>47</v>
      </c>
      <c r="B370" s="3" t="s">
        <v>491</v>
      </c>
      <c r="C370" s="3" t="s">
        <v>21</v>
      </c>
      <c r="D370" s="3" t="s">
        <v>492</v>
      </c>
      <c r="E370" s="3" t="s">
        <v>247</v>
      </c>
      <c r="F370" s="3" t="s">
        <v>493</v>
      </c>
    </row>
    <row r="371" spans="1:6" ht="15" customHeight="1" x14ac:dyDescent="0.25">
      <c r="A371" s="3" t="s">
        <v>50</v>
      </c>
      <c r="B371" s="3" t="s">
        <v>494</v>
      </c>
      <c r="C371" s="3" t="s">
        <v>21</v>
      </c>
      <c r="D371" s="3" t="s">
        <v>495</v>
      </c>
      <c r="E371" s="3" t="s">
        <v>247</v>
      </c>
      <c r="F371" s="3" t="s">
        <v>493</v>
      </c>
    </row>
    <row r="372" spans="1:6" ht="15" customHeight="1" x14ac:dyDescent="0.25">
      <c r="A372" s="3" t="s">
        <v>51</v>
      </c>
      <c r="B372" s="3" t="s">
        <v>496</v>
      </c>
      <c r="C372" s="3" t="s">
        <v>24</v>
      </c>
      <c r="D372" s="3" t="s">
        <v>497</v>
      </c>
      <c r="E372" s="3" t="s">
        <v>396</v>
      </c>
      <c r="F372" s="3" t="s">
        <v>498</v>
      </c>
    </row>
    <row r="373" spans="1:6" ht="15" customHeight="1" x14ac:dyDescent="0.25">
      <c r="A373" s="3" t="s">
        <v>53</v>
      </c>
      <c r="B373" s="3" t="s">
        <v>499</v>
      </c>
      <c r="C373" s="3" t="s">
        <v>24</v>
      </c>
      <c r="D373" s="3" t="s">
        <v>497</v>
      </c>
      <c r="E373" s="3" t="s">
        <v>396</v>
      </c>
      <c r="F373" s="3" t="s">
        <v>500</v>
      </c>
    </row>
    <row r="374" spans="1:6" ht="15" customHeight="1" x14ac:dyDescent="0.25">
      <c r="A374" s="7" t="s">
        <v>501</v>
      </c>
      <c r="B374" s="7"/>
      <c r="C374" s="7"/>
      <c r="D374" s="7"/>
      <c r="E374" s="7"/>
      <c r="F374" s="7"/>
    </row>
    <row r="375" spans="1:6" ht="15" customHeight="1" x14ac:dyDescent="0.25">
      <c r="A375" s="3" t="s">
        <v>41</v>
      </c>
      <c r="C375" t="s">
        <v>65</v>
      </c>
    </row>
    <row r="376" spans="1:6" ht="15" customHeight="1" x14ac:dyDescent="0.25">
      <c r="A376" s="3" t="s">
        <v>43</v>
      </c>
      <c r="C376" t="s">
        <v>65</v>
      </c>
    </row>
    <row r="377" spans="1:6" ht="15" customHeight="1" x14ac:dyDescent="0.25">
      <c r="A377" s="3" t="s">
        <v>44</v>
      </c>
      <c r="B377" s="3" t="s">
        <v>502</v>
      </c>
      <c r="C377" s="3" t="s">
        <v>23</v>
      </c>
      <c r="D377" s="3" t="s">
        <v>503</v>
      </c>
      <c r="E377" s="3" t="s">
        <v>213</v>
      </c>
      <c r="F377" s="3"/>
    </row>
    <row r="378" spans="1:6" ht="15" customHeight="1" x14ac:dyDescent="0.25">
      <c r="A378" s="3" t="s">
        <v>45</v>
      </c>
      <c r="B378" s="3" t="s">
        <v>504</v>
      </c>
      <c r="C378" s="3" t="s">
        <v>23</v>
      </c>
      <c r="D378" s="3" t="s">
        <v>505</v>
      </c>
      <c r="E378" s="3" t="s">
        <v>213</v>
      </c>
      <c r="F378" s="3"/>
    </row>
    <row r="379" spans="1:6" ht="15" customHeight="1" x14ac:dyDescent="0.25">
      <c r="A379" s="9" t="s">
        <v>46</v>
      </c>
      <c r="B379" s="9"/>
      <c r="C379" s="9"/>
      <c r="D379" s="9"/>
      <c r="E379" s="9"/>
      <c r="F379" s="9"/>
    </row>
    <row r="380" spans="1:6" ht="15" customHeight="1" x14ac:dyDescent="0.25">
      <c r="A380" s="3" t="s">
        <v>47</v>
      </c>
      <c r="B380" s="3" t="s">
        <v>506</v>
      </c>
      <c r="C380" s="3" t="s">
        <v>23</v>
      </c>
      <c r="D380" s="3" t="s">
        <v>507</v>
      </c>
      <c r="E380" s="3" t="s">
        <v>213</v>
      </c>
      <c r="F380" s="3"/>
    </row>
    <row r="381" spans="1:6" ht="15" customHeight="1" x14ac:dyDescent="0.25">
      <c r="A381" s="3" t="s">
        <v>50</v>
      </c>
      <c r="C381" t="s">
        <v>65</v>
      </c>
    </row>
    <row r="382" spans="1:6" ht="15" customHeight="1" x14ac:dyDescent="0.25">
      <c r="A382" s="3" t="s">
        <v>51</v>
      </c>
      <c r="B382" s="3" t="s">
        <v>87</v>
      </c>
      <c r="C382" s="3" t="s">
        <v>88</v>
      </c>
      <c r="D382" s="3"/>
      <c r="E382" s="3"/>
      <c r="F382" s="3"/>
    </row>
    <row r="383" spans="1:6" ht="15" customHeight="1" x14ac:dyDescent="0.25">
      <c r="A383" s="3" t="s">
        <v>53</v>
      </c>
      <c r="B383" s="3" t="s">
        <v>87</v>
      </c>
      <c r="C383" s="3" t="s">
        <v>88</v>
      </c>
      <c r="D383" s="3"/>
      <c r="E383" s="3"/>
      <c r="F383" s="3"/>
    </row>
    <row r="384" spans="1:6" ht="15" customHeight="1" x14ac:dyDescent="0.25">
      <c r="A384" s="6" t="s">
        <v>508</v>
      </c>
      <c r="B384" s="6"/>
      <c r="C384" s="6"/>
      <c r="D384" s="6"/>
      <c r="E384" s="6"/>
      <c r="F384" s="6"/>
    </row>
    <row r="385" spans="1:6" ht="15" customHeight="1" x14ac:dyDescent="0.25">
      <c r="A385" s="7" t="s">
        <v>509</v>
      </c>
      <c r="B385" s="7"/>
      <c r="C385" s="7"/>
      <c r="D385" s="7"/>
      <c r="E385" s="7"/>
      <c r="F385" s="7"/>
    </row>
    <row r="386" spans="1:6" ht="15" customHeight="1" x14ac:dyDescent="0.25">
      <c r="A386" s="3" t="s">
        <v>41</v>
      </c>
      <c r="B386" s="3"/>
      <c r="C386" s="3" t="s">
        <v>65</v>
      </c>
      <c r="D386" s="3"/>
      <c r="E386" s="3"/>
      <c r="F386" s="3"/>
    </row>
    <row r="387" spans="1:6" ht="15" customHeight="1" x14ac:dyDescent="0.25">
      <c r="A387" s="3" t="s">
        <v>43</v>
      </c>
      <c r="B387" s="3"/>
      <c r="C387" s="3" t="s">
        <v>65</v>
      </c>
      <c r="D387" s="3"/>
      <c r="E387" s="3"/>
      <c r="F387" s="3"/>
    </row>
    <row r="388" spans="1:6" ht="15" customHeight="1" x14ac:dyDescent="0.25">
      <c r="A388" s="3" t="s">
        <v>44</v>
      </c>
      <c r="B388" s="3"/>
      <c r="C388" s="3" t="s">
        <v>65</v>
      </c>
      <c r="D388" s="3"/>
      <c r="E388" s="3"/>
      <c r="F388" s="3"/>
    </row>
    <row r="389" spans="1:6" ht="15" customHeight="1" x14ac:dyDescent="0.25">
      <c r="A389" s="3" t="s">
        <v>45</v>
      </c>
      <c r="B389" s="3"/>
      <c r="C389" s="3" t="s">
        <v>65</v>
      </c>
      <c r="D389" s="3"/>
      <c r="E389" s="3"/>
      <c r="F389" s="3"/>
    </row>
    <row r="390" spans="1:6" ht="15" customHeight="1" x14ac:dyDescent="0.25">
      <c r="A390" s="9" t="s">
        <v>46</v>
      </c>
      <c r="B390" s="9"/>
      <c r="C390" s="9"/>
      <c r="D390" s="9"/>
      <c r="E390" s="9"/>
      <c r="F390" s="9"/>
    </row>
    <row r="391" spans="1:6" ht="15" customHeight="1" x14ac:dyDescent="0.25">
      <c r="A391" s="3" t="s">
        <v>47</v>
      </c>
      <c r="B391" s="3"/>
      <c r="C391" s="3" t="s">
        <v>65</v>
      </c>
      <c r="D391" s="3"/>
      <c r="E391" s="3"/>
      <c r="F391" s="3"/>
    </row>
    <row r="392" spans="1:6" ht="15" customHeight="1" x14ac:dyDescent="0.25">
      <c r="A392" s="3" t="s">
        <v>50</v>
      </c>
      <c r="B392" s="3"/>
      <c r="C392" s="3" t="s">
        <v>65</v>
      </c>
      <c r="D392" s="3"/>
      <c r="E392" s="3"/>
      <c r="F392" s="3"/>
    </row>
    <row r="393" spans="1:6" ht="15" customHeight="1" x14ac:dyDescent="0.25">
      <c r="A393" s="3" t="s">
        <v>51</v>
      </c>
      <c r="B393" s="3"/>
      <c r="C393" s="3" t="s">
        <v>65</v>
      </c>
      <c r="D393" s="3"/>
      <c r="E393" s="3"/>
      <c r="F393" s="3"/>
    </row>
    <row r="394" spans="1:6" ht="15" customHeight="1" x14ac:dyDescent="0.25">
      <c r="A394" s="3" t="s">
        <v>53</v>
      </c>
      <c r="B394" s="3"/>
      <c r="C394" s="3" t="s">
        <v>65</v>
      </c>
      <c r="D394" s="3"/>
      <c r="E394" s="3"/>
      <c r="F394" s="3"/>
    </row>
    <row r="395" spans="1:6" ht="15" customHeight="1" x14ac:dyDescent="0.25">
      <c r="A395" s="7" t="s">
        <v>510</v>
      </c>
      <c r="B395" s="7"/>
      <c r="C395" s="7"/>
      <c r="D395" s="7"/>
      <c r="E395" s="7"/>
      <c r="F395" s="7"/>
    </row>
    <row r="396" spans="1:6" ht="15" customHeight="1" x14ac:dyDescent="0.25">
      <c r="A396" s="3" t="s">
        <v>41</v>
      </c>
      <c r="B396" s="3" t="s">
        <v>511</v>
      </c>
      <c r="C396" s="3"/>
      <c r="D396" s="3"/>
      <c r="E396" s="3"/>
      <c r="F396" s="3"/>
    </row>
    <row r="397" spans="1:6" ht="15" customHeight="1" x14ac:dyDescent="0.25">
      <c r="A397" s="3" t="s">
        <v>43</v>
      </c>
      <c r="B397" s="3"/>
      <c r="C397" s="3" t="s">
        <v>65</v>
      </c>
      <c r="D397" s="3"/>
      <c r="E397" s="3"/>
      <c r="F397" s="3"/>
    </row>
    <row r="398" spans="1:6" ht="15" customHeight="1" x14ac:dyDescent="0.25">
      <c r="A398" s="3" t="s">
        <v>44</v>
      </c>
      <c r="B398" s="3" t="s">
        <v>512</v>
      </c>
      <c r="C398" s="3"/>
      <c r="D398" s="3"/>
      <c r="E398" s="3"/>
      <c r="F398" s="3"/>
    </row>
    <row r="399" spans="1:6" ht="15" customHeight="1" x14ac:dyDescent="0.25">
      <c r="A399" s="3" t="s">
        <v>45</v>
      </c>
      <c r="B399" s="3"/>
      <c r="C399" s="3" t="s">
        <v>65</v>
      </c>
      <c r="D399" s="3"/>
      <c r="E399" s="3"/>
      <c r="F399" s="3"/>
    </row>
    <row r="400" spans="1:6" ht="15" customHeight="1" x14ac:dyDescent="0.25">
      <c r="A400" s="9" t="s">
        <v>46</v>
      </c>
      <c r="B400" s="9"/>
      <c r="C400" s="9"/>
      <c r="D400" s="9"/>
      <c r="E400" s="9"/>
      <c r="F400" s="9"/>
    </row>
    <row r="401" spans="1:6" ht="15" customHeight="1" x14ac:dyDescent="0.25">
      <c r="A401" s="3" t="s">
        <v>47</v>
      </c>
      <c r="B401" s="3" t="s">
        <v>513</v>
      </c>
      <c r="C401" s="3"/>
      <c r="D401" s="3"/>
      <c r="E401" s="3"/>
      <c r="F401" s="3"/>
    </row>
    <row r="402" spans="1:6" ht="15" customHeight="1" x14ac:dyDescent="0.25">
      <c r="A402" s="3" t="s">
        <v>50</v>
      </c>
      <c r="B402" s="3"/>
      <c r="C402" s="3" t="s">
        <v>65</v>
      </c>
      <c r="D402" s="3"/>
      <c r="E402" s="3"/>
      <c r="F402" s="3"/>
    </row>
    <row r="403" spans="1:6" ht="15" customHeight="1" x14ac:dyDescent="0.25">
      <c r="A403" s="3" t="s">
        <v>51</v>
      </c>
      <c r="B403" s="3"/>
      <c r="C403" s="3" t="s">
        <v>65</v>
      </c>
      <c r="D403" s="3"/>
      <c r="E403" s="3"/>
      <c r="F403" s="3"/>
    </row>
    <row r="404" spans="1:6" ht="15" customHeight="1" x14ac:dyDescent="0.25">
      <c r="A404" s="3" t="s">
        <v>53</v>
      </c>
      <c r="B404" s="3"/>
      <c r="C404" s="3" t="s">
        <v>65</v>
      </c>
      <c r="D404" s="3"/>
      <c r="E404" s="3"/>
      <c r="F404" s="3"/>
    </row>
    <row r="405" spans="1:6" ht="15" customHeight="1" x14ac:dyDescent="0.25">
      <c r="A405" s="7" t="s">
        <v>514</v>
      </c>
      <c r="B405" s="7"/>
      <c r="C405" s="7"/>
      <c r="D405" s="7"/>
      <c r="E405" s="7"/>
      <c r="F405" s="7"/>
    </row>
    <row r="406" spans="1:6" ht="15" customHeight="1" x14ac:dyDescent="0.25">
      <c r="A406" s="3" t="s">
        <v>41</v>
      </c>
      <c r="B406" s="3"/>
      <c r="C406" s="3" t="s">
        <v>65</v>
      </c>
      <c r="D406" s="3"/>
      <c r="E406" s="3"/>
      <c r="F406" s="3"/>
    </row>
    <row r="407" spans="1:6" ht="15" customHeight="1" x14ac:dyDescent="0.25">
      <c r="A407" s="3" t="s">
        <v>43</v>
      </c>
      <c r="B407" s="3"/>
      <c r="C407" s="3" t="s">
        <v>65</v>
      </c>
      <c r="D407" s="3"/>
      <c r="E407" s="3"/>
      <c r="F407" s="3"/>
    </row>
    <row r="408" spans="1:6" ht="15" customHeight="1" x14ac:dyDescent="0.25">
      <c r="A408" s="3" t="s">
        <v>44</v>
      </c>
      <c r="B408" s="3"/>
      <c r="C408" s="3" t="s">
        <v>65</v>
      </c>
      <c r="D408" s="3"/>
      <c r="E408" s="3"/>
      <c r="F408" s="3"/>
    </row>
    <row r="409" spans="1:6" ht="15" customHeight="1" x14ac:dyDescent="0.25">
      <c r="A409" s="3" t="s">
        <v>45</v>
      </c>
      <c r="B409" s="3"/>
      <c r="C409" s="3" t="s">
        <v>65</v>
      </c>
      <c r="D409" s="3"/>
      <c r="E409" s="3"/>
      <c r="F409" s="3"/>
    </row>
    <row r="410" spans="1:6" ht="15" customHeight="1" x14ac:dyDescent="0.25">
      <c r="A410" s="9" t="s">
        <v>46</v>
      </c>
      <c r="B410" s="9"/>
      <c r="C410" s="9"/>
      <c r="D410" s="9"/>
      <c r="E410" s="9"/>
      <c r="F410" s="9"/>
    </row>
    <row r="411" spans="1:6" ht="15" customHeight="1" x14ac:dyDescent="0.25">
      <c r="A411" s="3" t="s">
        <v>47</v>
      </c>
      <c r="B411" s="3"/>
      <c r="C411" s="3" t="s">
        <v>65</v>
      </c>
      <c r="D411" s="3"/>
      <c r="E411" s="3"/>
      <c r="F411" s="3"/>
    </row>
    <row r="412" spans="1:6" ht="15" customHeight="1" x14ac:dyDescent="0.25">
      <c r="A412" s="3" t="s">
        <v>50</v>
      </c>
      <c r="B412" s="3"/>
      <c r="C412" s="3" t="s">
        <v>65</v>
      </c>
      <c r="D412" s="3"/>
      <c r="E412" s="3"/>
      <c r="F412" s="3"/>
    </row>
    <row r="413" spans="1:6" ht="15" customHeight="1" x14ac:dyDescent="0.25">
      <c r="A413" s="3" t="s">
        <v>51</v>
      </c>
      <c r="B413" s="3"/>
      <c r="C413" s="3" t="s">
        <v>65</v>
      </c>
      <c r="D413" s="3"/>
      <c r="E413" s="3"/>
      <c r="F413" s="3"/>
    </row>
    <row r="414" spans="1:6" ht="15" customHeight="1" x14ac:dyDescent="0.25">
      <c r="A414" s="3" t="s">
        <v>53</v>
      </c>
      <c r="B414" s="3"/>
      <c r="C414" s="3" t="s">
        <v>65</v>
      </c>
      <c r="D414" s="3"/>
      <c r="E414" s="3"/>
      <c r="F414" s="3"/>
    </row>
    <row r="415" spans="1:6" ht="15" customHeight="1" x14ac:dyDescent="0.25">
      <c r="A415" s="7" t="s">
        <v>515</v>
      </c>
      <c r="B415" s="7"/>
      <c r="C415" s="7"/>
      <c r="D415" s="7"/>
      <c r="E415" s="7"/>
      <c r="F415" s="7"/>
    </row>
    <row r="416" spans="1:6" ht="15" customHeight="1" x14ac:dyDescent="0.25">
      <c r="A416" s="3" t="s">
        <v>41</v>
      </c>
      <c r="B416" s="3" t="s">
        <v>93</v>
      </c>
      <c r="C416" s="3" t="s">
        <v>94</v>
      </c>
      <c r="D416" s="3"/>
      <c r="E416" s="3" t="s">
        <v>95</v>
      </c>
      <c r="F416" s="3"/>
    </row>
    <row r="417" spans="1:6" ht="15" customHeight="1" x14ac:dyDescent="0.25">
      <c r="A417" s="3" t="s">
        <v>43</v>
      </c>
      <c r="B417" s="3" t="s">
        <v>93</v>
      </c>
      <c r="C417" s="3" t="s">
        <v>94</v>
      </c>
      <c r="D417" s="3"/>
      <c r="E417" s="3" t="s">
        <v>95</v>
      </c>
      <c r="F417" s="3"/>
    </row>
    <row r="418" spans="1:6" ht="15" customHeight="1" x14ac:dyDescent="0.25">
      <c r="A418" s="3" t="s">
        <v>44</v>
      </c>
      <c r="B418" s="3" t="s">
        <v>89</v>
      </c>
      <c r="C418" s="3" t="s">
        <v>90</v>
      </c>
      <c r="D418" s="3"/>
      <c r="E418" s="3" t="s">
        <v>91</v>
      </c>
      <c r="F418" s="3"/>
    </row>
    <row r="419" spans="1:6" ht="15" customHeight="1" x14ac:dyDescent="0.25">
      <c r="A419" s="3" t="s">
        <v>45</v>
      </c>
      <c r="B419" s="3" t="s">
        <v>89</v>
      </c>
      <c r="C419" s="3" t="s">
        <v>90</v>
      </c>
      <c r="D419" s="3"/>
      <c r="E419" s="3" t="s">
        <v>91</v>
      </c>
      <c r="F419" s="3"/>
    </row>
    <row r="420" spans="1:6" ht="15" customHeight="1" x14ac:dyDescent="0.25">
      <c r="A420" s="9" t="s">
        <v>46</v>
      </c>
      <c r="B420" s="9"/>
      <c r="C420" s="9"/>
      <c r="D420" s="9"/>
      <c r="E420" s="9"/>
      <c r="F420" s="9"/>
    </row>
    <row r="421" spans="1:6" ht="15" customHeight="1" x14ac:dyDescent="0.25">
      <c r="A421" s="3" t="s">
        <v>47</v>
      </c>
      <c r="C421" t="s">
        <v>65</v>
      </c>
    </row>
    <row r="422" spans="1:6" ht="15" customHeight="1" x14ac:dyDescent="0.25">
      <c r="A422" s="3" t="s">
        <v>50</v>
      </c>
      <c r="C422" t="s">
        <v>65</v>
      </c>
    </row>
    <row r="423" spans="1:6" ht="15" customHeight="1" x14ac:dyDescent="0.25">
      <c r="A423" s="3" t="s">
        <v>51</v>
      </c>
      <c r="C423" t="s">
        <v>65</v>
      </c>
    </row>
    <row r="424" spans="1:6" ht="15" customHeight="1" x14ac:dyDescent="0.25">
      <c r="A424" s="3" t="s">
        <v>53</v>
      </c>
      <c r="C424" t="s">
        <v>65</v>
      </c>
    </row>
    <row r="425" spans="1:6" ht="15" customHeight="1" x14ac:dyDescent="0.25">
      <c r="A425" s="7" t="s">
        <v>516</v>
      </c>
      <c r="B425" s="7"/>
      <c r="C425" s="7"/>
      <c r="D425" s="7"/>
      <c r="E425" s="7"/>
      <c r="F425" s="7"/>
    </row>
    <row r="426" spans="1:6" ht="15" customHeight="1" x14ac:dyDescent="0.25">
      <c r="A426" s="3" t="s">
        <v>41</v>
      </c>
      <c r="C426" t="s">
        <v>65</v>
      </c>
    </row>
    <row r="427" spans="1:6" ht="15" customHeight="1" x14ac:dyDescent="0.25">
      <c r="A427" s="3" t="s">
        <v>43</v>
      </c>
      <c r="C427" t="s">
        <v>65</v>
      </c>
    </row>
    <row r="428" spans="1:6" ht="15" customHeight="1" x14ac:dyDescent="0.25">
      <c r="A428" s="3" t="s">
        <v>44</v>
      </c>
      <c r="C428" t="s">
        <v>65</v>
      </c>
    </row>
    <row r="429" spans="1:6" ht="15" customHeight="1" x14ac:dyDescent="0.25">
      <c r="A429" s="3" t="s">
        <v>45</v>
      </c>
      <c r="C429" t="s">
        <v>65</v>
      </c>
    </row>
    <row r="430" spans="1:6" ht="15" customHeight="1" x14ac:dyDescent="0.25">
      <c r="A430" s="9" t="s">
        <v>46</v>
      </c>
      <c r="B430" s="9"/>
      <c r="C430" s="9"/>
      <c r="D430" s="9"/>
      <c r="E430" s="9"/>
      <c r="F430" s="9"/>
    </row>
    <row r="431" spans="1:6" ht="15" customHeight="1" x14ac:dyDescent="0.25">
      <c r="A431" s="3" t="s">
        <v>47</v>
      </c>
      <c r="B431" s="3" t="s">
        <v>517</v>
      </c>
      <c r="C431" s="3"/>
      <c r="D431" s="3"/>
      <c r="E431" s="3"/>
      <c r="F431" s="3"/>
    </row>
    <row r="432" spans="1:6" ht="15" customHeight="1" x14ac:dyDescent="0.25">
      <c r="A432" s="3" t="s">
        <v>50</v>
      </c>
      <c r="C432" t="s">
        <v>65</v>
      </c>
    </row>
    <row r="433" spans="1:3" ht="15" customHeight="1" x14ac:dyDescent="0.25">
      <c r="A433" s="3" t="s">
        <v>51</v>
      </c>
      <c r="C433" t="s">
        <v>65</v>
      </c>
    </row>
    <row r="434" spans="1:3" ht="15" customHeight="1" x14ac:dyDescent="0.25">
      <c r="A434" s="3" t="s">
        <v>53</v>
      </c>
      <c r="C434" t="s">
        <v>65</v>
      </c>
    </row>
  </sheetData>
  <autoFilter ref="A26:F434" xr:uid="{00000000-0009-0000-0000-000000000000}"/>
  <mergeCells count="1">
    <mergeCell ref="A24:F2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85"/>
  <sheetViews>
    <sheetView topLeftCell="A41" zoomScaleNormal="100" workbookViewId="0">
      <selection activeCell="C294" sqref="C294"/>
    </sheetView>
  </sheetViews>
  <sheetFormatPr defaultColWidth="8.7109375" defaultRowHeight="15" x14ac:dyDescent="0.25"/>
  <cols>
    <col min="1" max="1" width="22" customWidth="1"/>
    <col min="2" max="2" width="28.7109375" customWidth="1"/>
    <col min="3" max="3" width="26" customWidth="1"/>
    <col min="4" max="4" width="71.42578125" customWidth="1"/>
    <col min="5" max="5" width="179.5703125"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1" t="s">
        <v>518</v>
      </c>
    </row>
    <row r="3" spans="1:14" ht="15" customHeight="1" x14ac:dyDescent="0.25">
      <c r="A3" s="2" t="s">
        <v>1</v>
      </c>
      <c r="B3" s="2" t="s">
        <v>2</v>
      </c>
      <c r="C3" s="2" t="s">
        <v>3</v>
      </c>
      <c r="D3" s="2" t="s">
        <v>4</v>
      </c>
      <c r="F3" s="2" t="s">
        <v>5</v>
      </c>
      <c r="G3" s="2" t="s">
        <v>6</v>
      </c>
      <c r="H3" s="2" t="s">
        <v>7</v>
      </c>
      <c r="I3" s="2" t="s">
        <v>8</v>
      </c>
      <c r="K3" s="2" t="s">
        <v>9</v>
      </c>
      <c r="L3" s="2" t="s">
        <v>10</v>
      </c>
      <c r="M3" s="2" t="s">
        <v>11</v>
      </c>
      <c r="N3" s="2" t="s">
        <v>12</v>
      </c>
    </row>
    <row r="4" spans="1:14" ht="15" customHeight="1" x14ac:dyDescent="0.25">
      <c r="A4" s="3" t="s">
        <v>519</v>
      </c>
      <c r="B4" s="3">
        <f>COUNTIF($B$29:$B$999,"12FIZ.??")</f>
        <v>10</v>
      </c>
      <c r="C4" s="3">
        <f>G4+IF(I4&lt;=(100-SUM(G4:G17)),1,0)</f>
        <v>8</v>
      </c>
      <c r="F4" s="4">
        <f>B4/$B$20*100</f>
        <v>7.6923076923076925</v>
      </c>
      <c r="G4" s="4">
        <f>INT(F4)</f>
        <v>7</v>
      </c>
      <c r="H4" s="4">
        <f>F4-G4+ROW()/1000000</f>
        <v>0.69231169230769252</v>
      </c>
      <c r="I4" s="4">
        <f>RANK(H4,$H$4:$H$17,0)</f>
        <v>3</v>
      </c>
    </row>
    <row r="5" spans="1:14" ht="15" customHeight="1" x14ac:dyDescent="0.25">
      <c r="A5" s="3" t="s">
        <v>520</v>
      </c>
      <c r="B5" s="3">
        <f>COUNTIF($B$29:$B$999,"*12FIZ.L*")/2</f>
        <v>2</v>
      </c>
      <c r="D5" s="3">
        <f>L5+IF(N5&lt;=($C$21-SUM(L5:L18)),1,0)</f>
        <v>1</v>
      </c>
      <c r="K5" s="4">
        <f>B5/$B$21*$C$21</f>
        <v>1.2258064516129032</v>
      </c>
      <c r="L5" s="4">
        <f>INT(K5)</f>
        <v>1</v>
      </c>
      <c r="M5" s="4">
        <f>K5-L5+ROW()/1000000</f>
        <v>0.22581145161290325</v>
      </c>
      <c r="N5" s="4">
        <f>RANK(M5,$M$5:$M$18,0)</f>
        <v>4</v>
      </c>
    </row>
    <row r="6" spans="1:14" ht="15" customHeight="1" x14ac:dyDescent="0.25">
      <c r="A6" s="3" t="s">
        <v>13</v>
      </c>
      <c r="B6" s="3">
        <f>COUNTIF($B$29:$B$999,"12TBY.??")</f>
        <v>24</v>
      </c>
      <c r="C6" s="3">
        <f>G6+IF(I6&lt;=(100-SUM(G4:G17)),1,0)</f>
        <v>19</v>
      </c>
      <c r="F6" s="4">
        <f>B6/$B$20*100</f>
        <v>18.461538461538463</v>
      </c>
      <c r="G6" s="4">
        <f>INT(F6)</f>
        <v>18</v>
      </c>
      <c r="H6" s="4">
        <f>F6-G6+ROW()/1000000</f>
        <v>0.46154446153846346</v>
      </c>
      <c r="I6" s="4">
        <f>RANK(H6,$H$4:$H$17,0)</f>
        <v>4</v>
      </c>
    </row>
    <row r="7" spans="1:14" ht="15" customHeight="1" x14ac:dyDescent="0.25">
      <c r="A7" s="3" t="s">
        <v>14</v>
      </c>
      <c r="B7" s="3">
        <f>COUNTIF($B$29:$B$999,"*12TBY.L*")/2</f>
        <v>10</v>
      </c>
      <c r="D7" s="3">
        <f>L7+IF(N7&lt;=($C$21-SUM(L5:L18)),1,0)</f>
        <v>6</v>
      </c>
      <c r="K7" s="4">
        <f>B7/$B$21*$C$21</f>
        <v>6.129032258064516</v>
      </c>
      <c r="L7" s="4">
        <f>INT(K7)</f>
        <v>6</v>
      </c>
      <c r="M7" s="4">
        <f>K7-L7+ROW()/1000000</f>
        <v>0.12903925806451602</v>
      </c>
      <c r="N7" s="4">
        <f>RANK(M7,$M$5:$M$18,0)</f>
        <v>5</v>
      </c>
    </row>
    <row r="8" spans="1:14" ht="15" customHeight="1" x14ac:dyDescent="0.25">
      <c r="A8" s="3" t="s">
        <v>15</v>
      </c>
      <c r="B8" s="3">
        <f>COUNTIF($B$29:$B$999,"12TBK.??")</f>
        <v>29</v>
      </c>
      <c r="C8" s="3">
        <f>G8+IF(I8&lt;=(100-SUM(G4:G17)),1,0)</f>
        <v>22</v>
      </c>
      <c r="F8" s="4">
        <f>B8/$B$20*100</f>
        <v>22.30769230769231</v>
      </c>
      <c r="G8" s="4">
        <f>INT(F8)</f>
        <v>22</v>
      </c>
      <c r="H8" s="4">
        <f>F8-G8+ROW()/1000000</f>
        <v>0.30770030769231016</v>
      </c>
      <c r="I8" s="4">
        <f>RANK(H8,$H$4:$H$17,0)</f>
        <v>6</v>
      </c>
    </row>
    <row r="9" spans="1:14" ht="15" customHeight="1" x14ac:dyDescent="0.25">
      <c r="A9" s="3" t="s">
        <v>16</v>
      </c>
      <c r="B9" s="3">
        <f>COUNTIF($B$29:$B$999,"*12TBK.L*")/2</f>
        <v>6</v>
      </c>
      <c r="D9" s="3">
        <f>L9+IF(N9&lt;=($C$21-SUM(L5:L18)),1,0)</f>
        <v>4</v>
      </c>
      <c r="K9" s="4">
        <f>B9/$B$21*$C$21</f>
        <v>3.6774193548387095</v>
      </c>
      <c r="L9" s="4">
        <f>INT(K9)</f>
        <v>3</v>
      </c>
      <c r="M9" s="4">
        <f>K9-L9+ROW()/1000000</f>
        <v>0.67742835483870956</v>
      </c>
      <c r="N9" s="4">
        <f>RANK(M9,$M$5:$M$18,0)</f>
        <v>2</v>
      </c>
    </row>
    <row r="10" spans="1:14" ht="15" customHeight="1" x14ac:dyDescent="0.25">
      <c r="A10" s="3" t="s">
        <v>17</v>
      </c>
      <c r="B10" s="3">
        <f>COUNTIF($B$29:$B$999,"12BYF??")</f>
        <v>13</v>
      </c>
      <c r="C10" s="3">
        <f>G10+IF(I10&lt;=(100-SUM(G4:G17)),1,0)</f>
        <v>10</v>
      </c>
      <c r="F10" s="4">
        <f>B10/$B$20*100</f>
        <v>10</v>
      </c>
      <c r="G10" s="4">
        <f>INT(F10)</f>
        <v>10</v>
      </c>
      <c r="H10" s="4">
        <f>F10-G10+ROW()/1000000</f>
        <v>1.0000000000000001E-5</v>
      </c>
      <c r="I10" s="4">
        <f>RANK(H10,$H$4:$H$17,0)</f>
        <v>9</v>
      </c>
    </row>
    <row r="11" spans="1:14" ht="15" customHeight="1" x14ac:dyDescent="0.25">
      <c r="A11" s="3" t="s">
        <v>521</v>
      </c>
      <c r="B11" s="3">
        <f>COUNTIF($B$29:$B$999,"*BYF.L*")/2</f>
        <v>2</v>
      </c>
      <c r="D11" s="3">
        <f>L11+IF(N11&lt;=($C$21-SUM(L5:L18)),1,0)</f>
        <v>1</v>
      </c>
      <c r="K11" s="4">
        <f>B11/$B$21*$C$21</f>
        <v>1.2258064516129032</v>
      </c>
      <c r="L11" s="4">
        <f>INT(K11)</f>
        <v>1</v>
      </c>
      <c r="M11" s="4">
        <f>K11-L11+ROW()/1000000</f>
        <v>0.22581745161290326</v>
      </c>
      <c r="N11" s="4">
        <f>RANK(M11,$M$5:$M$18,0)</f>
        <v>3</v>
      </c>
    </row>
    <row r="12" spans="1:14" ht="15" customHeight="1" x14ac:dyDescent="0.25">
      <c r="A12" s="3" t="s">
        <v>18</v>
      </c>
      <c r="B12" s="3">
        <f>COUNTIF($B$29:$B$999,"12BIS??")</f>
        <v>20</v>
      </c>
      <c r="C12" s="3">
        <f>G12+IF(I12&lt;=(100-SUM(G4:G17)),1,0)</f>
        <v>15</v>
      </c>
      <c r="F12" s="4">
        <f>B12/$B$20*100</f>
        <v>15.384615384615385</v>
      </c>
      <c r="G12" s="4">
        <f>INT(F12)</f>
        <v>15</v>
      </c>
      <c r="H12" s="4">
        <f>F12-G12+ROW()/1000000</f>
        <v>0.38462738461538504</v>
      </c>
      <c r="I12" s="4">
        <f>RANK(H12,$H$4:$H$17,0)</f>
        <v>5</v>
      </c>
    </row>
    <row r="13" spans="1:14" ht="15" customHeight="1" x14ac:dyDescent="0.25">
      <c r="A13" s="3" t="s">
        <v>20</v>
      </c>
      <c r="B13" s="3">
        <f>COUNTIF($B$29:$B$999,"*12TKB.L*")/2</f>
        <v>5</v>
      </c>
      <c r="D13" s="3">
        <f>L13+IF(N13&lt;=($C$21-SUM(L5:L18)),1,0)</f>
        <v>3</v>
      </c>
      <c r="K13" s="4">
        <f>B13/$B$21*$C$21</f>
        <v>3.064516129032258</v>
      </c>
      <c r="L13" s="4">
        <f>INT(K13)</f>
        <v>3</v>
      </c>
      <c r="M13" s="4">
        <f>K13-L13+ROW()/1000000</f>
        <v>6.4529129032258006E-2</v>
      </c>
      <c r="N13" s="4">
        <f>RANK(M13,$M$5:$M$18,0)</f>
        <v>6</v>
      </c>
    </row>
    <row r="14" spans="1:14" ht="15" customHeight="1" x14ac:dyDescent="0.25">
      <c r="A14" s="3" t="s">
        <v>522</v>
      </c>
      <c r="B14" s="3">
        <f>COUNTIF($B$29:$B$999,"12TCD??")</f>
        <v>8</v>
      </c>
      <c r="C14" s="3">
        <f>G14+IF(I14&lt;=(100-SUM(G4:G17)),1,0)</f>
        <v>6</v>
      </c>
      <c r="F14" s="4">
        <f>B14/$B$20*100</f>
        <v>6.1538461538461542</v>
      </c>
      <c r="G14" s="4">
        <f>INT(F14)</f>
        <v>6</v>
      </c>
      <c r="H14" s="4">
        <f>F14-G14+ROW()/1000000</f>
        <v>0.15386015384615417</v>
      </c>
      <c r="I14" s="4">
        <f>RANK(H14,$H$4:$H$17,0)</f>
        <v>8</v>
      </c>
    </row>
    <row r="15" spans="1:14" ht="15" customHeight="1" x14ac:dyDescent="0.25">
      <c r="A15" s="3" t="s">
        <v>21</v>
      </c>
      <c r="B15" s="3">
        <f>COUNTIF($B$29:$B$999,"12THS??")</f>
        <v>9</v>
      </c>
      <c r="C15" s="3">
        <f>G15+IF(I15&lt;=(100-SUM(G4:G17)),1,0)</f>
        <v>7</v>
      </c>
      <c r="F15" s="4">
        <f>B15/$B$20*100</f>
        <v>6.9230769230769234</v>
      </c>
      <c r="G15" s="4">
        <f>INT(F15)</f>
        <v>6</v>
      </c>
      <c r="H15" s="4">
        <f>F15-G15+ROW()/1000000</f>
        <v>0.92309192307692334</v>
      </c>
      <c r="I15" s="4">
        <f>RANK(H15,$H$4:$H$17,0)</f>
        <v>1</v>
      </c>
    </row>
    <row r="16" spans="1:14" ht="15" customHeight="1" x14ac:dyDescent="0.25">
      <c r="A16" s="3" t="s">
        <v>24</v>
      </c>
      <c r="B16" s="3">
        <f>COUNTIF($B$29:$B$999,"12RHS??")</f>
        <v>12</v>
      </c>
      <c r="C16" s="3">
        <f>G16+IF(I16&lt;=(100-SUM(G4:G17)),1,0)</f>
        <v>9</v>
      </c>
      <c r="F16" s="4">
        <f>B16/$B$20*100</f>
        <v>9.2307692307692317</v>
      </c>
      <c r="G16" s="4">
        <f>INT(F16)</f>
        <v>9</v>
      </c>
      <c r="H16" s="4">
        <f>F16-G16+ROW()/1000000</f>
        <v>0.23078523076923171</v>
      </c>
      <c r="I16" s="4">
        <f>RANK(H16,$H$4:$H$17,0)</f>
        <v>7</v>
      </c>
    </row>
    <row r="17" spans="1:14" ht="15" customHeight="1" x14ac:dyDescent="0.25">
      <c r="A17" s="3" t="s">
        <v>22</v>
      </c>
      <c r="B17" s="3">
        <f>COUNTIF($B$29:$B$999,"12TEBAD.0?")</f>
        <v>5</v>
      </c>
      <c r="C17" s="3">
        <f>G17+IF(I17&lt;=(100-SUM(G4:G17)),1,0)</f>
        <v>4</v>
      </c>
      <c r="F17" s="4">
        <f>B17/$B$20*100</f>
        <v>3.8461538461538463</v>
      </c>
      <c r="G17" s="4">
        <f>INT(F17)</f>
        <v>3</v>
      </c>
      <c r="H17" s="4">
        <f>F17-G17+ROW()/1000000</f>
        <v>0.8461708461538463</v>
      </c>
      <c r="I17" s="4">
        <f>RANK(H17,$H$4:$H$17,0)</f>
        <v>2</v>
      </c>
    </row>
    <row r="18" spans="1:14" ht="15" customHeight="1" x14ac:dyDescent="0.25">
      <c r="A18" s="3" t="s">
        <v>523</v>
      </c>
      <c r="B18" s="3">
        <f>COUNTIF($B$29:$B$999,"*12TEBAD.L*")</f>
        <v>6</v>
      </c>
      <c r="D18" s="3">
        <f>L18+IF(N18&lt;=($C$21-SUM(L5:L18)),1,0)</f>
        <v>4</v>
      </c>
      <c r="K18" s="4">
        <f>B18/$B$21*$C$21</f>
        <v>3.6774193548387095</v>
      </c>
      <c r="L18" s="4">
        <f>INT(K18)</f>
        <v>3</v>
      </c>
      <c r="M18" s="4">
        <f>K18-L18+ROW()/1000000</f>
        <v>0.67743735483870948</v>
      </c>
      <c r="N18" s="4">
        <f>RANK(M18,$M$5:$M$18,0)</f>
        <v>1</v>
      </c>
    </row>
    <row r="19" spans="1:14" ht="15" customHeight="1" x14ac:dyDescent="0.25">
      <c r="A19" s="5" t="s">
        <v>26</v>
      </c>
      <c r="B19" s="5">
        <f>SUM(B4:B18)</f>
        <v>161</v>
      </c>
    </row>
    <row r="20" spans="1:14" ht="15" customHeight="1" x14ac:dyDescent="0.25">
      <c r="A20" s="3" t="s">
        <v>27</v>
      </c>
      <c r="B20" s="3">
        <f>B4+B6+B8+B10+B12+B14+B15+B16+B17</f>
        <v>130</v>
      </c>
      <c r="C20" s="3">
        <f>ROUND(B20/B19*100,0)</f>
        <v>81</v>
      </c>
    </row>
    <row r="21" spans="1:14" ht="15" customHeight="1" x14ac:dyDescent="0.25">
      <c r="A21" s="3" t="s">
        <v>28</v>
      </c>
      <c r="B21" s="3">
        <f>B5+B7+B9+B11+B13+B18</f>
        <v>31</v>
      </c>
      <c r="C21" s="3">
        <f>ROUND(B21/B19*100,0)</f>
        <v>19</v>
      </c>
    </row>
    <row r="22" spans="1:14" ht="15" customHeight="1" x14ac:dyDescent="0.25">
      <c r="A22" s="5" t="s">
        <v>29</v>
      </c>
      <c r="C22" s="5" t="str">
        <f>IF(SUM(C4:C17)=100,"✓ 100","⚠ "&amp;SUM(C4:C17))</f>
        <v>✓ 100</v>
      </c>
    </row>
    <row r="23" spans="1:14" ht="15" customHeight="1" x14ac:dyDescent="0.25">
      <c r="A23" s="5" t="s">
        <v>30</v>
      </c>
      <c r="D23" s="5" t="str">
        <f>IF(SUM(D5:D18)=$C$21,"✓ "&amp;$C$21,"⚠ "&amp;SUM(D5:D18))</f>
        <v>✓ 19</v>
      </c>
    </row>
    <row r="25" spans="1:14" ht="15" customHeight="1" x14ac:dyDescent="0.25">
      <c r="A25" s="5" t="s">
        <v>31</v>
      </c>
    </row>
    <row r="26" spans="1:14" ht="129.75" customHeight="1" x14ac:dyDescent="0.25">
      <c r="A26" s="13" t="s">
        <v>524</v>
      </c>
      <c r="B26" s="13"/>
      <c r="C26" s="13"/>
      <c r="D26" s="13"/>
      <c r="E26" s="13"/>
      <c r="F26" s="13"/>
    </row>
    <row r="28" spans="1:14" ht="15" customHeight="1" x14ac:dyDescent="0.25">
      <c r="A28" s="2" t="s">
        <v>33</v>
      </c>
      <c r="B28" s="2" t="s">
        <v>34</v>
      </c>
      <c r="C28" s="2" t="s">
        <v>35</v>
      </c>
      <c r="D28" s="2" t="s">
        <v>36</v>
      </c>
      <c r="E28" s="2" t="s">
        <v>37</v>
      </c>
      <c r="F28" s="2" t="s">
        <v>38</v>
      </c>
    </row>
    <row r="29" spans="1:14" ht="15" customHeight="1" x14ac:dyDescent="0.25">
      <c r="A29" s="6" t="s">
        <v>39</v>
      </c>
      <c r="B29" s="6"/>
      <c r="C29" s="6"/>
      <c r="D29" s="6"/>
      <c r="E29" s="6"/>
      <c r="F29" s="6"/>
    </row>
    <row r="30" spans="1:14" ht="15" customHeight="1" x14ac:dyDescent="0.25">
      <c r="A30" s="7" t="s">
        <v>525</v>
      </c>
      <c r="B30" s="7"/>
      <c r="C30" s="7"/>
      <c r="D30" s="7"/>
      <c r="E30" s="7"/>
      <c r="F30" s="7"/>
    </row>
    <row r="31" spans="1:14" ht="15" customHeight="1" x14ac:dyDescent="0.25">
      <c r="A31" s="3" t="s">
        <v>41</v>
      </c>
      <c r="B31" s="3" t="s">
        <v>526</v>
      </c>
      <c r="C31" s="3" t="s">
        <v>15</v>
      </c>
      <c r="D31" s="3" t="s">
        <v>527</v>
      </c>
      <c r="E31" s="3" t="s">
        <v>71</v>
      </c>
      <c r="F31" s="3" t="s">
        <v>528</v>
      </c>
    </row>
    <row r="32" spans="1:14" ht="15" customHeight="1" x14ac:dyDescent="0.25">
      <c r="A32" s="3" t="s">
        <v>43</v>
      </c>
      <c r="B32" s="3" t="s">
        <v>529</v>
      </c>
      <c r="C32" s="3" t="s">
        <v>15</v>
      </c>
      <c r="D32" s="3" t="s">
        <v>527</v>
      </c>
      <c r="E32" s="3" t="s">
        <v>71</v>
      </c>
      <c r="F32" s="3" t="s">
        <v>528</v>
      </c>
    </row>
    <row r="33" spans="1:6" ht="15" customHeight="1" x14ac:dyDescent="0.25">
      <c r="A33" s="3" t="s">
        <v>44</v>
      </c>
      <c r="B33" s="3" t="s">
        <v>530</v>
      </c>
      <c r="C33" s="3" t="s">
        <v>519</v>
      </c>
      <c r="D33" s="3" t="s">
        <v>531</v>
      </c>
      <c r="E33" s="3" t="s">
        <v>532</v>
      </c>
      <c r="F33" s="3" t="s">
        <v>533</v>
      </c>
    </row>
    <row r="34" spans="1:6" ht="15" customHeight="1" x14ac:dyDescent="0.25">
      <c r="A34" s="3" t="s">
        <v>45</v>
      </c>
      <c r="B34" s="3" t="s">
        <v>534</v>
      </c>
      <c r="C34" s="3" t="s">
        <v>519</v>
      </c>
      <c r="D34" s="3" t="s">
        <v>535</v>
      </c>
      <c r="E34" s="3" t="s">
        <v>532</v>
      </c>
      <c r="F34" s="3" t="s">
        <v>536</v>
      </c>
    </row>
    <row r="35" spans="1:6" ht="15" customHeight="1" x14ac:dyDescent="0.25">
      <c r="A35" s="9" t="s">
        <v>46</v>
      </c>
      <c r="B35" s="9"/>
      <c r="C35" s="9"/>
      <c r="D35" s="9"/>
      <c r="E35" s="9"/>
      <c r="F35" s="9"/>
    </row>
    <row r="36" spans="1:6" ht="15" customHeight="1" x14ac:dyDescent="0.25">
      <c r="A36" s="3" t="s">
        <v>47</v>
      </c>
      <c r="B36" s="3" t="s">
        <v>537</v>
      </c>
      <c r="C36" s="3" t="s">
        <v>523</v>
      </c>
      <c r="D36" s="3" t="s">
        <v>538</v>
      </c>
      <c r="E36" s="3" t="s">
        <v>213</v>
      </c>
      <c r="F36" s="3" t="s">
        <v>539</v>
      </c>
    </row>
    <row r="37" spans="1:6" ht="15" customHeight="1" x14ac:dyDescent="0.25">
      <c r="A37" s="3" t="s">
        <v>50</v>
      </c>
      <c r="B37" s="3" t="s">
        <v>537</v>
      </c>
      <c r="C37" s="3" t="s">
        <v>523</v>
      </c>
      <c r="D37" s="3" t="s">
        <v>538</v>
      </c>
      <c r="E37" s="3" t="s">
        <v>213</v>
      </c>
      <c r="F37" s="3" t="s">
        <v>539</v>
      </c>
    </row>
    <row r="38" spans="1:6" ht="15" customHeight="1" x14ac:dyDescent="0.25">
      <c r="A38" s="3" t="s">
        <v>51</v>
      </c>
      <c r="B38" s="3"/>
      <c r="C38" s="3" t="s">
        <v>65</v>
      </c>
      <c r="D38" s="3"/>
      <c r="E38" s="3"/>
      <c r="F38" s="3"/>
    </row>
    <row r="39" spans="1:6" ht="15" customHeight="1" x14ac:dyDescent="0.25">
      <c r="A39" s="3" t="s">
        <v>53</v>
      </c>
      <c r="B39" s="3"/>
      <c r="C39" s="3" t="s">
        <v>65</v>
      </c>
      <c r="D39" s="3"/>
      <c r="E39" s="3"/>
      <c r="F39" s="3"/>
    </row>
    <row r="40" spans="1:6" ht="15" customHeight="1" x14ac:dyDescent="0.25">
      <c r="A40" s="7" t="s">
        <v>540</v>
      </c>
      <c r="B40" s="7"/>
      <c r="C40" s="7"/>
      <c r="D40" s="7"/>
      <c r="E40" s="7"/>
      <c r="F40" s="7"/>
    </row>
    <row r="41" spans="1:6" ht="15" customHeight="1" x14ac:dyDescent="0.25">
      <c r="A41" s="3" t="s">
        <v>41</v>
      </c>
      <c r="B41" s="3" t="s">
        <v>541</v>
      </c>
      <c r="C41" s="3" t="s">
        <v>542</v>
      </c>
      <c r="D41" s="3" t="s">
        <v>543</v>
      </c>
      <c r="E41" s="3" t="s">
        <v>544</v>
      </c>
      <c r="F41" s="3" t="s">
        <v>545</v>
      </c>
    </row>
    <row r="42" spans="1:6" ht="15" customHeight="1" x14ac:dyDescent="0.25">
      <c r="A42" s="3" t="s">
        <v>43</v>
      </c>
      <c r="B42" s="3" t="s">
        <v>546</v>
      </c>
      <c r="C42" s="3" t="s">
        <v>542</v>
      </c>
      <c r="D42" s="3" t="s">
        <v>547</v>
      </c>
      <c r="E42" s="3" t="s">
        <v>544</v>
      </c>
      <c r="F42" s="3" t="s">
        <v>548</v>
      </c>
    </row>
    <row r="43" spans="1:6" ht="15" customHeight="1" x14ac:dyDescent="0.25">
      <c r="A43" s="3" t="s">
        <v>44</v>
      </c>
      <c r="B43" s="3" t="s">
        <v>549</v>
      </c>
      <c r="C43" s="3" t="s">
        <v>24</v>
      </c>
      <c r="D43" s="3" t="s">
        <v>550</v>
      </c>
      <c r="E43" s="3" t="s">
        <v>396</v>
      </c>
      <c r="F43" s="3" t="s">
        <v>551</v>
      </c>
    </row>
    <row r="44" spans="1:6" ht="15" customHeight="1" x14ac:dyDescent="0.25">
      <c r="A44" s="3" t="s">
        <v>45</v>
      </c>
      <c r="B44" s="3" t="s">
        <v>552</v>
      </c>
      <c r="C44" s="3" t="s">
        <v>24</v>
      </c>
      <c r="D44" s="3" t="s">
        <v>550</v>
      </c>
      <c r="E44" s="3" t="s">
        <v>396</v>
      </c>
      <c r="F44" s="3" t="s">
        <v>551</v>
      </c>
    </row>
    <row r="45" spans="1:6" ht="15" customHeight="1" x14ac:dyDescent="0.25">
      <c r="A45" s="9" t="s">
        <v>46</v>
      </c>
      <c r="B45" s="9"/>
      <c r="C45" s="9"/>
      <c r="D45" s="9"/>
      <c r="E45" s="9"/>
      <c r="F45" s="9"/>
    </row>
    <row r="46" spans="1:6" ht="15" customHeight="1" x14ac:dyDescent="0.25">
      <c r="A46" s="3" t="s">
        <v>47</v>
      </c>
      <c r="B46" s="3" t="s">
        <v>553</v>
      </c>
      <c r="C46" s="3" t="s">
        <v>554</v>
      </c>
      <c r="D46" s="3" t="s">
        <v>555</v>
      </c>
      <c r="E46" s="3" t="s">
        <v>127</v>
      </c>
      <c r="F46" s="3" t="s">
        <v>556</v>
      </c>
    </row>
    <row r="47" spans="1:6" ht="15" customHeight="1" x14ac:dyDescent="0.25">
      <c r="A47" s="3" t="s">
        <v>50</v>
      </c>
      <c r="B47" s="3" t="s">
        <v>557</v>
      </c>
      <c r="C47" s="3" t="s">
        <v>554</v>
      </c>
      <c r="D47" s="3" t="s">
        <v>555</v>
      </c>
      <c r="E47" s="3" t="s">
        <v>127</v>
      </c>
      <c r="F47" s="3" t="s">
        <v>556</v>
      </c>
    </row>
    <row r="48" spans="1:6" ht="15" customHeight="1" x14ac:dyDescent="0.25">
      <c r="A48" s="3" t="s">
        <v>51</v>
      </c>
      <c r="B48" s="3" t="s">
        <v>558</v>
      </c>
      <c r="C48" s="3" t="s">
        <v>13</v>
      </c>
      <c r="D48" s="3" t="s">
        <v>559</v>
      </c>
      <c r="E48" s="3" t="s">
        <v>110</v>
      </c>
      <c r="F48" s="3" t="s">
        <v>560</v>
      </c>
    </row>
    <row r="49" spans="1:6" ht="15" customHeight="1" x14ac:dyDescent="0.25">
      <c r="A49" s="3" t="s">
        <v>53</v>
      </c>
      <c r="B49" s="3" t="s">
        <v>561</v>
      </c>
      <c r="C49" s="3" t="s">
        <v>13</v>
      </c>
      <c r="D49" s="3" t="s">
        <v>559</v>
      </c>
      <c r="E49" s="3" t="s">
        <v>110</v>
      </c>
      <c r="F49" s="3" t="s">
        <v>560</v>
      </c>
    </row>
    <row r="50" spans="1:6" ht="15" customHeight="1" x14ac:dyDescent="0.25">
      <c r="A50" s="7" t="s">
        <v>562</v>
      </c>
      <c r="B50" s="7"/>
      <c r="C50" s="7"/>
      <c r="D50" s="7"/>
      <c r="E50" s="7"/>
      <c r="F50" s="7"/>
    </row>
    <row r="51" spans="1:6" ht="15" customHeight="1" x14ac:dyDescent="0.25">
      <c r="A51" s="3" t="s">
        <v>41</v>
      </c>
      <c r="B51" s="3" t="s">
        <v>563</v>
      </c>
      <c r="C51" s="3" t="s">
        <v>564</v>
      </c>
      <c r="D51" s="3" t="s">
        <v>565</v>
      </c>
      <c r="E51" s="3" t="s">
        <v>566</v>
      </c>
      <c r="F51" s="3" t="s">
        <v>567</v>
      </c>
    </row>
    <row r="52" spans="1:6" ht="15" customHeight="1" x14ac:dyDescent="0.25">
      <c r="A52" s="3" t="s">
        <v>43</v>
      </c>
      <c r="B52" s="3" t="s">
        <v>568</v>
      </c>
      <c r="C52" s="3" t="s">
        <v>564</v>
      </c>
      <c r="D52" s="3" t="s">
        <v>565</v>
      </c>
      <c r="E52" s="3" t="s">
        <v>566</v>
      </c>
      <c r="F52" s="3" t="s">
        <v>567</v>
      </c>
    </row>
    <row r="53" spans="1:6" ht="15" customHeight="1" x14ac:dyDescent="0.25">
      <c r="A53" s="3" t="s">
        <v>44</v>
      </c>
      <c r="B53" s="3" t="s">
        <v>563</v>
      </c>
      <c r="C53" s="3" t="s">
        <v>569</v>
      </c>
      <c r="D53" s="3" t="s">
        <v>565</v>
      </c>
      <c r="E53" s="3" t="s">
        <v>566</v>
      </c>
      <c r="F53" s="3" t="s">
        <v>567</v>
      </c>
    </row>
    <row r="54" spans="1:6" ht="15" customHeight="1" x14ac:dyDescent="0.25">
      <c r="A54" s="3" t="s">
        <v>45</v>
      </c>
      <c r="B54" s="3" t="s">
        <v>568</v>
      </c>
      <c r="C54" s="3" t="s">
        <v>569</v>
      </c>
      <c r="D54" s="3" t="s">
        <v>565</v>
      </c>
      <c r="E54" s="3" t="s">
        <v>566</v>
      </c>
      <c r="F54" s="3" t="s">
        <v>567</v>
      </c>
    </row>
    <row r="55" spans="1:6" ht="15" customHeight="1" x14ac:dyDescent="0.25">
      <c r="A55" s="9" t="s">
        <v>46</v>
      </c>
      <c r="B55" s="9"/>
      <c r="C55" s="9"/>
      <c r="D55" s="9"/>
      <c r="E55" s="9"/>
      <c r="F55" s="9"/>
    </row>
    <row r="56" spans="1:6" ht="15" customHeight="1" x14ac:dyDescent="0.25">
      <c r="A56" s="3" t="s">
        <v>47</v>
      </c>
      <c r="B56" s="3" t="s">
        <v>570</v>
      </c>
      <c r="C56" s="3" t="s">
        <v>523</v>
      </c>
      <c r="D56" s="3" t="s">
        <v>538</v>
      </c>
      <c r="E56" s="3" t="s">
        <v>213</v>
      </c>
      <c r="F56" s="3" t="s">
        <v>539</v>
      </c>
    </row>
    <row r="57" spans="1:6" ht="15" customHeight="1" x14ac:dyDescent="0.25">
      <c r="A57" s="3" t="s">
        <v>50</v>
      </c>
      <c r="B57" s="3" t="s">
        <v>570</v>
      </c>
      <c r="C57" s="3" t="s">
        <v>523</v>
      </c>
      <c r="D57" s="3" t="s">
        <v>538</v>
      </c>
      <c r="E57" s="3" t="s">
        <v>213</v>
      </c>
      <c r="F57" s="3" t="s">
        <v>539</v>
      </c>
    </row>
    <row r="58" spans="1:6" ht="15" customHeight="1" x14ac:dyDescent="0.25">
      <c r="A58" s="3" t="s">
        <v>51</v>
      </c>
      <c r="B58" s="3"/>
      <c r="C58" s="3" t="s">
        <v>65</v>
      </c>
      <c r="D58" s="3"/>
      <c r="E58" s="3"/>
      <c r="F58" s="3"/>
    </row>
    <row r="59" spans="1:6" ht="15" customHeight="1" x14ac:dyDescent="0.25">
      <c r="A59" s="3" t="s">
        <v>53</v>
      </c>
      <c r="B59" s="3"/>
      <c r="C59" s="3" t="s">
        <v>65</v>
      </c>
      <c r="D59" s="3"/>
      <c r="E59" s="3"/>
      <c r="F59" s="3"/>
    </row>
    <row r="60" spans="1:6" ht="15" customHeight="1" x14ac:dyDescent="0.25">
      <c r="A60" s="7" t="s">
        <v>571</v>
      </c>
      <c r="B60" s="7"/>
      <c r="C60" s="7"/>
      <c r="D60" s="7"/>
      <c r="E60" s="7"/>
      <c r="F60" s="7"/>
    </row>
    <row r="61" spans="1:6" ht="15" customHeight="1" x14ac:dyDescent="0.25">
      <c r="A61" s="3" t="s">
        <v>41</v>
      </c>
      <c r="B61" s="3" t="s">
        <v>572</v>
      </c>
      <c r="C61" s="3" t="s">
        <v>94</v>
      </c>
      <c r="D61" s="3"/>
      <c r="E61" s="3" t="s">
        <v>95</v>
      </c>
      <c r="F61" s="3"/>
    </row>
    <row r="62" spans="1:6" ht="15" customHeight="1" x14ac:dyDescent="0.25">
      <c r="A62" s="3" t="s">
        <v>43</v>
      </c>
      <c r="B62" s="3" t="s">
        <v>572</v>
      </c>
      <c r="C62" s="3" t="s">
        <v>94</v>
      </c>
      <c r="D62" s="3"/>
      <c r="E62" s="3" t="s">
        <v>95</v>
      </c>
      <c r="F62" s="3"/>
    </row>
    <row r="63" spans="1:6" ht="15" customHeight="1" x14ac:dyDescent="0.25">
      <c r="A63" s="3" t="s">
        <v>44</v>
      </c>
      <c r="B63" s="3" t="s">
        <v>573</v>
      </c>
      <c r="C63" s="3" t="s">
        <v>90</v>
      </c>
      <c r="D63" s="3"/>
      <c r="E63" s="3" t="s">
        <v>91</v>
      </c>
      <c r="F63" s="3"/>
    </row>
    <row r="64" spans="1:6" ht="15" customHeight="1" x14ac:dyDescent="0.25">
      <c r="A64" s="3" t="s">
        <v>45</v>
      </c>
      <c r="B64" s="3" t="s">
        <v>573</v>
      </c>
      <c r="C64" s="3" t="s">
        <v>90</v>
      </c>
      <c r="D64" s="3"/>
      <c r="E64" s="3" t="s">
        <v>91</v>
      </c>
      <c r="F64" s="3"/>
    </row>
    <row r="65" spans="1:6" ht="15" customHeight="1" x14ac:dyDescent="0.25">
      <c r="A65" s="9" t="s">
        <v>46</v>
      </c>
      <c r="B65" s="9"/>
      <c r="C65" s="9"/>
      <c r="D65" s="9"/>
      <c r="E65" s="9"/>
      <c r="F65" s="9"/>
    </row>
    <row r="66" spans="1:6" ht="15" customHeight="1" x14ac:dyDescent="0.25">
      <c r="A66" s="3" t="s">
        <v>47</v>
      </c>
      <c r="B66" s="3" t="s">
        <v>574</v>
      </c>
      <c r="C66" s="3" t="s">
        <v>575</v>
      </c>
      <c r="D66" s="3" t="s">
        <v>576</v>
      </c>
      <c r="E66" s="3" t="s">
        <v>133</v>
      </c>
      <c r="F66" s="3" t="s">
        <v>577</v>
      </c>
    </row>
    <row r="67" spans="1:6" ht="15" customHeight="1" x14ac:dyDescent="0.25">
      <c r="A67" s="3" t="s">
        <v>50</v>
      </c>
      <c r="B67" s="3" t="s">
        <v>578</v>
      </c>
      <c r="C67" s="3" t="s">
        <v>575</v>
      </c>
      <c r="D67" s="3" t="s">
        <v>576</v>
      </c>
      <c r="E67" s="3" t="s">
        <v>133</v>
      </c>
      <c r="F67" s="3" t="s">
        <v>577</v>
      </c>
    </row>
    <row r="68" spans="1:6" ht="15" customHeight="1" x14ac:dyDescent="0.25">
      <c r="A68" s="3" t="s">
        <v>51</v>
      </c>
      <c r="B68" s="3" t="s">
        <v>574</v>
      </c>
      <c r="C68" s="3" t="s">
        <v>579</v>
      </c>
      <c r="D68" s="3" t="s">
        <v>576</v>
      </c>
      <c r="E68" s="3" t="s">
        <v>133</v>
      </c>
      <c r="F68" s="3" t="s">
        <v>577</v>
      </c>
    </row>
    <row r="69" spans="1:6" ht="15" customHeight="1" x14ac:dyDescent="0.25">
      <c r="A69" s="3" t="s">
        <v>53</v>
      </c>
      <c r="B69" s="3" t="s">
        <v>578</v>
      </c>
      <c r="C69" s="3" t="s">
        <v>579</v>
      </c>
      <c r="D69" s="3" t="s">
        <v>576</v>
      </c>
      <c r="E69" s="3" t="s">
        <v>133</v>
      </c>
      <c r="F69" s="3" t="s">
        <v>577</v>
      </c>
    </row>
    <row r="70" spans="1:6" ht="15" customHeight="1" x14ac:dyDescent="0.25">
      <c r="A70" s="7" t="s">
        <v>580</v>
      </c>
      <c r="B70" s="7"/>
      <c r="C70" s="7"/>
      <c r="D70" s="7"/>
      <c r="E70" s="7"/>
      <c r="F70" s="7"/>
    </row>
    <row r="71" spans="1:6" ht="15" customHeight="1" x14ac:dyDescent="0.25">
      <c r="A71" s="3" t="s">
        <v>41</v>
      </c>
      <c r="B71" s="3"/>
      <c r="C71" s="3" t="s">
        <v>65</v>
      </c>
      <c r="D71" s="3"/>
      <c r="E71" s="3"/>
      <c r="F71" s="3"/>
    </row>
    <row r="72" spans="1:6" ht="15" customHeight="1" x14ac:dyDescent="0.25">
      <c r="A72" s="3" t="s">
        <v>43</v>
      </c>
      <c r="B72" s="3"/>
      <c r="C72" s="3" t="s">
        <v>65</v>
      </c>
      <c r="D72" s="3"/>
      <c r="E72" s="3"/>
      <c r="F72" s="3"/>
    </row>
    <row r="73" spans="1:6" ht="15" customHeight="1" x14ac:dyDescent="0.25">
      <c r="A73" s="3" t="s">
        <v>44</v>
      </c>
      <c r="B73" s="3" t="s">
        <v>581</v>
      </c>
      <c r="C73" s="3" t="s">
        <v>13</v>
      </c>
      <c r="D73" s="3" t="s">
        <v>582</v>
      </c>
      <c r="E73" s="3" t="s">
        <v>110</v>
      </c>
      <c r="F73" s="3" t="s">
        <v>583</v>
      </c>
    </row>
    <row r="74" spans="1:6" ht="15" customHeight="1" x14ac:dyDescent="0.25">
      <c r="A74" s="3" t="s">
        <v>45</v>
      </c>
      <c r="B74" s="3" t="s">
        <v>584</v>
      </c>
      <c r="C74" s="3" t="s">
        <v>13</v>
      </c>
      <c r="D74" s="3" t="s">
        <v>582</v>
      </c>
      <c r="E74" s="3" t="s">
        <v>110</v>
      </c>
      <c r="F74" s="3" t="s">
        <v>583</v>
      </c>
    </row>
    <row r="75" spans="1:6" ht="15" customHeight="1" x14ac:dyDescent="0.25">
      <c r="A75" s="9" t="s">
        <v>46</v>
      </c>
      <c r="B75" s="9"/>
      <c r="C75" s="9"/>
      <c r="D75" s="9"/>
      <c r="E75" s="9"/>
      <c r="F75" s="9"/>
    </row>
    <row r="76" spans="1:6" ht="15" customHeight="1" x14ac:dyDescent="0.25">
      <c r="A76" s="3" t="s">
        <v>47</v>
      </c>
      <c r="B76" s="3" t="s">
        <v>585</v>
      </c>
      <c r="C76" s="3" t="s">
        <v>523</v>
      </c>
      <c r="D76" s="3" t="s">
        <v>538</v>
      </c>
      <c r="E76" s="3" t="s">
        <v>213</v>
      </c>
      <c r="F76" s="3" t="s">
        <v>539</v>
      </c>
    </row>
    <row r="77" spans="1:6" ht="15" customHeight="1" x14ac:dyDescent="0.25">
      <c r="A77" s="3" t="s">
        <v>50</v>
      </c>
      <c r="B77" s="3" t="s">
        <v>585</v>
      </c>
      <c r="C77" s="3" t="s">
        <v>523</v>
      </c>
      <c r="D77" s="3" t="s">
        <v>538</v>
      </c>
      <c r="E77" s="3" t="s">
        <v>213</v>
      </c>
      <c r="F77" s="3" t="s">
        <v>539</v>
      </c>
    </row>
    <row r="78" spans="1:6" ht="15" customHeight="1" x14ac:dyDescent="0.25">
      <c r="A78" s="3" t="s">
        <v>51</v>
      </c>
      <c r="B78" s="3" t="s">
        <v>586</v>
      </c>
      <c r="C78" s="3" t="s">
        <v>13</v>
      </c>
      <c r="D78" s="3" t="s">
        <v>587</v>
      </c>
      <c r="E78" s="3" t="s">
        <v>110</v>
      </c>
      <c r="F78" s="3" t="s">
        <v>588</v>
      </c>
    </row>
    <row r="79" spans="1:6" ht="15" customHeight="1" x14ac:dyDescent="0.25">
      <c r="A79" s="3" t="s">
        <v>53</v>
      </c>
      <c r="B79" s="3" t="s">
        <v>589</v>
      </c>
      <c r="C79" s="3" t="s">
        <v>13</v>
      </c>
      <c r="D79" s="3" t="s">
        <v>587</v>
      </c>
      <c r="E79" s="3" t="s">
        <v>110</v>
      </c>
      <c r="F79" s="3" t="s">
        <v>588</v>
      </c>
    </row>
    <row r="80" spans="1:6" ht="15" customHeight="1" x14ac:dyDescent="0.25">
      <c r="A80" s="6" t="s">
        <v>117</v>
      </c>
      <c r="B80" s="6"/>
      <c r="C80" s="6"/>
      <c r="D80" s="6"/>
      <c r="E80" s="6"/>
      <c r="F80" s="6"/>
    </row>
    <row r="81" spans="1:6" ht="15" customHeight="1" x14ac:dyDescent="0.25">
      <c r="A81" s="7" t="s">
        <v>590</v>
      </c>
      <c r="B81" s="7"/>
      <c r="C81" s="7"/>
      <c r="D81" s="7"/>
      <c r="E81" s="7"/>
      <c r="F81" s="7"/>
    </row>
    <row r="82" spans="1:6" ht="15" customHeight="1" x14ac:dyDescent="0.25">
      <c r="A82" s="3" t="s">
        <v>41</v>
      </c>
      <c r="B82" s="3" t="s">
        <v>591</v>
      </c>
      <c r="C82" s="3" t="s">
        <v>88</v>
      </c>
      <c r="D82" s="3"/>
      <c r="E82" s="3"/>
      <c r="F82" s="3"/>
    </row>
    <row r="83" spans="1:6" ht="15" customHeight="1" x14ac:dyDescent="0.25">
      <c r="A83" s="3" t="s">
        <v>43</v>
      </c>
      <c r="B83" s="3" t="s">
        <v>591</v>
      </c>
      <c r="C83" s="3" t="s">
        <v>88</v>
      </c>
      <c r="D83" s="3"/>
      <c r="E83" s="3"/>
      <c r="F83" s="3"/>
    </row>
    <row r="84" spans="1:6" ht="15" customHeight="1" x14ac:dyDescent="0.25">
      <c r="A84" s="3" t="s">
        <v>44</v>
      </c>
      <c r="B84" s="3" t="s">
        <v>592</v>
      </c>
      <c r="C84" s="3" t="s">
        <v>13</v>
      </c>
      <c r="D84" s="3" t="s">
        <v>593</v>
      </c>
      <c r="E84" s="3" t="s">
        <v>110</v>
      </c>
      <c r="F84" s="3" t="s">
        <v>594</v>
      </c>
    </row>
    <row r="85" spans="1:6" ht="15" customHeight="1" x14ac:dyDescent="0.25">
      <c r="A85" s="3" t="s">
        <v>45</v>
      </c>
      <c r="B85" s="3" t="s">
        <v>595</v>
      </c>
      <c r="C85" s="3" t="s">
        <v>13</v>
      </c>
      <c r="D85" s="3" t="s">
        <v>593</v>
      </c>
      <c r="E85" s="3" t="s">
        <v>110</v>
      </c>
      <c r="F85" s="3" t="s">
        <v>594</v>
      </c>
    </row>
    <row r="86" spans="1:6" ht="15" customHeight="1" x14ac:dyDescent="0.25">
      <c r="A86" s="9" t="s">
        <v>46</v>
      </c>
      <c r="B86" s="9"/>
      <c r="C86" s="9"/>
      <c r="D86" s="9"/>
      <c r="E86" s="9"/>
      <c r="F86" s="9"/>
    </row>
    <row r="87" spans="1:6" ht="15" customHeight="1" x14ac:dyDescent="0.25">
      <c r="A87" s="3" t="s">
        <v>47</v>
      </c>
      <c r="B87" s="3" t="s">
        <v>596</v>
      </c>
      <c r="C87" s="3" t="s">
        <v>13</v>
      </c>
      <c r="D87" s="3" t="s">
        <v>597</v>
      </c>
      <c r="E87" s="3" t="s">
        <v>62</v>
      </c>
      <c r="F87" s="3" t="s">
        <v>598</v>
      </c>
    </row>
    <row r="88" spans="1:6" ht="15" customHeight="1" x14ac:dyDescent="0.25">
      <c r="A88" s="3" t="s">
        <v>50</v>
      </c>
      <c r="B88" s="3" t="s">
        <v>599</v>
      </c>
      <c r="C88" s="3" t="s">
        <v>13</v>
      </c>
      <c r="D88" s="3" t="s">
        <v>597</v>
      </c>
      <c r="E88" s="3" t="s">
        <v>62</v>
      </c>
      <c r="F88" s="3" t="s">
        <v>598</v>
      </c>
    </row>
    <row r="89" spans="1:6" ht="15" customHeight="1" x14ac:dyDescent="0.25">
      <c r="A89" s="3" t="s">
        <v>51</v>
      </c>
      <c r="B89" s="3" t="s">
        <v>600</v>
      </c>
      <c r="C89" s="3" t="s">
        <v>15</v>
      </c>
      <c r="D89" s="3" t="s">
        <v>601</v>
      </c>
      <c r="E89" s="3" t="s">
        <v>71</v>
      </c>
      <c r="F89" s="3" t="s">
        <v>602</v>
      </c>
    </row>
    <row r="90" spans="1:6" ht="15" customHeight="1" x14ac:dyDescent="0.25">
      <c r="A90" s="3" t="s">
        <v>53</v>
      </c>
      <c r="B90" s="3" t="s">
        <v>603</v>
      </c>
      <c r="C90" s="3" t="s">
        <v>15</v>
      </c>
      <c r="D90" s="3" t="s">
        <v>601</v>
      </c>
      <c r="E90" s="3" t="s">
        <v>71</v>
      </c>
      <c r="F90" s="3" t="s">
        <v>602</v>
      </c>
    </row>
    <row r="91" spans="1:6" ht="15" customHeight="1" x14ac:dyDescent="0.25">
      <c r="A91" s="7" t="s">
        <v>604</v>
      </c>
      <c r="B91" s="7"/>
      <c r="C91" s="7"/>
      <c r="D91" s="7"/>
      <c r="E91" s="7"/>
      <c r="F91" s="7"/>
    </row>
    <row r="92" spans="1:6" ht="15" customHeight="1" x14ac:dyDescent="0.25">
      <c r="A92" s="3" t="s">
        <v>41</v>
      </c>
      <c r="B92" s="3" t="s">
        <v>605</v>
      </c>
      <c r="C92" s="3" t="s">
        <v>542</v>
      </c>
      <c r="D92" s="3" t="s">
        <v>606</v>
      </c>
      <c r="E92" s="3" t="s">
        <v>544</v>
      </c>
      <c r="F92" s="3" t="s">
        <v>607</v>
      </c>
    </row>
    <row r="93" spans="1:6" ht="15" customHeight="1" x14ac:dyDescent="0.25">
      <c r="A93" s="3" t="s">
        <v>43</v>
      </c>
      <c r="B93" s="3" t="s">
        <v>608</v>
      </c>
      <c r="C93" s="3" t="s">
        <v>542</v>
      </c>
      <c r="D93" s="3" t="s">
        <v>609</v>
      </c>
      <c r="E93" s="3" t="s">
        <v>544</v>
      </c>
      <c r="F93" s="3" t="s">
        <v>610</v>
      </c>
    </row>
    <row r="94" spans="1:6" ht="15" customHeight="1" x14ac:dyDescent="0.25">
      <c r="A94" s="3" t="s">
        <v>44</v>
      </c>
      <c r="B94" s="3" t="s">
        <v>611</v>
      </c>
      <c r="C94" s="3" t="s">
        <v>519</v>
      </c>
      <c r="D94" s="3" t="s">
        <v>612</v>
      </c>
      <c r="E94" s="3" t="s">
        <v>532</v>
      </c>
      <c r="F94" s="3" t="s">
        <v>613</v>
      </c>
    </row>
    <row r="95" spans="1:6" ht="15" customHeight="1" x14ac:dyDescent="0.25">
      <c r="A95" s="3" t="s">
        <v>45</v>
      </c>
      <c r="B95" s="3" t="s">
        <v>614</v>
      </c>
      <c r="C95" s="3" t="s">
        <v>519</v>
      </c>
      <c r="D95" s="3" t="s">
        <v>615</v>
      </c>
      <c r="E95" s="3" t="s">
        <v>532</v>
      </c>
      <c r="F95" s="3" t="s">
        <v>613</v>
      </c>
    </row>
    <row r="96" spans="1:6" ht="15" customHeight="1" x14ac:dyDescent="0.25">
      <c r="A96" s="9" t="s">
        <v>46</v>
      </c>
      <c r="B96" s="9"/>
      <c r="C96" s="9"/>
      <c r="D96" s="9"/>
      <c r="E96" s="9"/>
      <c r="F96" s="9"/>
    </row>
    <row r="97" spans="1:6" ht="15" customHeight="1" x14ac:dyDescent="0.25">
      <c r="A97" s="3" t="s">
        <v>47</v>
      </c>
      <c r="B97" s="3" t="s">
        <v>616</v>
      </c>
      <c r="C97" s="3" t="s">
        <v>24</v>
      </c>
      <c r="D97" s="3" t="s">
        <v>617</v>
      </c>
      <c r="E97" s="3" t="s">
        <v>396</v>
      </c>
      <c r="F97" s="3" t="s">
        <v>618</v>
      </c>
    </row>
    <row r="98" spans="1:6" ht="15" customHeight="1" x14ac:dyDescent="0.25">
      <c r="A98" s="3" t="s">
        <v>50</v>
      </c>
      <c r="B98" s="3" t="s">
        <v>619</v>
      </c>
      <c r="C98" s="3" t="s">
        <v>24</v>
      </c>
      <c r="D98" s="3" t="s">
        <v>617</v>
      </c>
      <c r="E98" s="3" t="s">
        <v>396</v>
      </c>
      <c r="F98" s="3" t="s">
        <v>618</v>
      </c>
    </row>
    <row r="99" spans="1:6" ht="15" customHeight="1" x14ac:dyDescent="0.25">
      <c r="A99" s="3" t="s">
        <v>51</v>
      </c>
      <c r="B99" s="3" t="s">
        <v>620</v>
      </c>
      <c r="C99" s="3" t="s">
        <v>13</v>
      </c>
      <c r="D99" s="3" t="s">
        <v>621</v>
      </c>
      <c r="E99" s="3" t="s">
        <v>62</v>
      </c>
      <c r="F99" s="3" t="s">
        <v>622</v>
      </c>
    </row>
    <row r="100" spans="1:6" ht="15" customHeight="1" x14ac:dyDescent="0.25">
      <c r="A100" s="3" t="s">
        <v>53</v>
      </c>
      <c r="B100" s="3" t="s">
        <v>623</v>
      </c>
      <c r="C100" s="3" t="s">
        <v>13</v>
      </c>
      <c r="D100" s="3" t="s">
        <v>621</v>
      </c>
      <c r="E100" s="3" t="s">
        <v>62</v>
      </c>
      <c r="F100" s="3" t="s">
        <v>622</v>
      </c>
    </row>
    <row r="101" spans="1:6" ht="15" customHeight="1" x14ac:dyDescent="0.25">
      <c r="A101" s="7" t="s">
        <v>624</v>
      </c>
      <c r="B101" s="7"/>
      <c r="C101" s="7"/>
      <c r="D101" s="7"/>
      <c r="E101" s="7"/>
      <c r="F101" s="7"/>
    </row>
    <row r="102" spans="1:6" ht="15" customHeight="1" x14ac:dyDescent="0.25">
      <c r="A102" s="3" t="s">
        <v>41</v>
      </c>
      <c r="B102" s="3" t="s">
        <v>625</v>
      </c>
      <c r="C102" s="3" t="s">
        <v>68</v>
      </c>
      <c r="D102" s="3"/>
      <c r="E102" s="3"/>
      <c r="F102" s="3"/>
    </row>
    <row r="103" spans="1:6" ht="15" customHeight="1" x14ac:dyDescent="0.25">
      <c r="A103" s="3" t="s">
        <v>43</v>
      </c>
      <c r="B103" s="3" t="s">
        <v>625</v>
      </c>
      <c r="C103" s="3" t="s">
        <v>68</v>
      </c>
      <c r="D103" s="3"/>
      <c r="E103" s="3"/>
      <c r="F103" s="3"/>
    </row>
    <row r="104" spans="1:6" ht="15" customHeight="1" x14ac:dyDescent="0.25">
      <c r="A104" s="3" t="s">
        <v>44</v>
      </c>
      <c r="B104" s="3" t="s">
        <v>626</v>
      </c>
      <c r="C104" s="3" t="s">
        <v>17</v>
      </c>
      <c r="D104" s="3" t="s">
        <v>627</v>
      </c>
      <c r="E104" s="3" t="s">
        <v>103</v>
      </c>
      <c r="F104" s="3" t="s">
        <v>628</v>
      </c>
    </row>
    <row r="105" spans="1:6" ht="15" customHeight="1" x14ac:dyDescent="0.25">
      <c r="A105" s="3" t="s">
        <v>45</v>
      </c>
      <c r="B105" s="3" t="s">
        <v>629</v>
      </c>
      <c r="C105" s="3" t="s">
        <v>17</v>
      </c>
      <c r="D105" s="3" t="s">
        <v>630</v>
      </c>
      <c r="E105" s="3" t="s">
        <v>103</v>
      </c>
      <c r="F105" s="3" t="s">
        <v>631</v>
      </c>
    </row>
    <row r="106" spans="1:6" ht="15" customHeight="1" x14ac:dyDescent="0.25">
      <c r="A106" s="9" t="s">
        <v>46</v>
      </c>
      <c r="B106" s="9"/>
      <c r="C106" s="9"/>
      <c r="D106" s="9"/>
      <c r="E106" s="9"/>
      <c r="F106" s="9"/>
    </row>
    <row r="107" spans="1:6" ht="15" customHeight="1" x14ac:dyDescent="0.25">
      <c r="A107" s="3" t="s">
        <v>47</v>
      </c>
      <c r="B107" s="3" t="s">
        <v>632</v>
      </c>
      <c r="C107" s="3" t="s">
        <v>13</v>
      </c>
      <c r="D107" s="3" t="s">
        <v>633</v>
      </c>
      <c r="E107" s="3" t="s">
        <v>62</v>
      </c>
      <c r="F107" s="3" t="s">
        <v>634</v>
      </c>
    </row>
    <row r="108" spans="1:6" ht="15" customHeight="1" x14ac:dyDescent="0.25">
      <c r="A108" s="3" t="s">
        <v>50</v>
      </c>
      <c r="B108" s="3" t="s">
        <v>635</v>
      </c>
      <c r="C108" s="3" t="s">
        <v>13</v>
      </c>
      <c r="D108" s="3" t="s">
        <v>633</v>
      </c>
      <c r="E108" s="3" t="s">
        <v>62</v>
      </c>
      <c r="F108" s="3" t="s">
        <v>634</v>
      </c>
    </row>
    <row r="109" spans="1:6" ht="15" customHeight="1" x14ac:dyDescent="0.25">
      <c r="A109" s="3" t="s">
        <v>51</v>
      </c>
      <c r="B109" s="3" t="s">
        <v>636</v>
      </c>
      <c r="C109" s="3" t="s">
        <v>554</v>
      </c>
      <c r="D109" s="3" t="s">
        <v>637</v>
      </c>
      <c r="E109" s="3" t="s">
        <v>127</v>
      </c>
      <c r="F109" s="3" t="s">
        <v>638</v>
      </c>
    </row>
    <row r="110" spans="1:6" ht="15" customHeight="1" x14ac:dyDescent="0.25">
      <c r="A110" s="3" t="s">
        <v>53</v>
      </c>
      <c r="B110" s="3" t="s">
        <v>639</v>
      </c>
      <c r="C110" s="3" t="s">
        <v>554</v>
      </c>
      <c r="D110" s="3" t="s">
        <v>637</v>
      </c>
      <c r="E110" s="3" t="s">
        <v>127</v>
      </c>
      <c r="F110" s="3" t="s">
        <v>638</v>
      </c>
    </row>
    <row r="111" spans="1:6" ht="15" customHeight="1" x14ac:dyDescent="0.25">
      <c r="A111" s="7" t="s">
        <v>640</v>
      </c>
      <c r="B111" s="7"/>
      <c r="C111" s="7"/>
      <c r="D111" s="7"/>
      <c r="E111" s="7"/>
      <c r="F111" s="7"/>
    </row>
    <row r="112" spans="1:6" ht="15" customHeight="1" x14ac:dyDescent="0.25">
      <c r="A112" s="3" t="s">
        <v>41</v>
      </c>
      <c r="B112" s="3" t="s">
        <v>572</v>
      </c>
      <c r="C112" s="3" t="s">
        <v>94</v>
      </c>
      <c r="D112" s="3"/>
      <c r="E112" s="3" t="s">
        <v>95</v>
      </c>
      <c r="F112" s="3"/>
    </row>
    <row r="113" spans="1:6" ht="15" customHeight="1" x14ac:dyDescent="0.25">
      <c r="A113" s="3" t="s">
        <v>43</v>
      </c>
      <c r="B113" s="3" t="s">
        <v>572</v>
      </c>
      <c r="C113" s="3" t="s">
        <v>94</v>
      </c>
      <c r="D113" s="3"/>
      <c r="E113" s="3" t="s">
        <v>95</v>
      </c>
      <c r="F113" s="3"/>
    </row>
    <row r="114" spans="1:6" ht="15" customHeight="1" x14ac:dyDescent="0.25">
      <c r="A114" s="3" t="s">
        <v>44</v>
      </c>
      <c r="B114" s="3" t="s">
        <v>573</v>
      </c>
      <c r="C114" s="3" t="s">
        <v>90</v>
      </c>
      <c r="D114" s="3"/>
      <c r="E114" s="3" t="s">
        <v>91</v>
      </c>
      <c r="F114" s="3"/>
    </row>
    <row r="115" spans="1:6" ht="15" customHeight="1" x14ac:dyDescent="0.25">
      <c r="A115" s="3" t="s">
        <v>45</v>
      </c>
      <c r="B115" s="3" t="s">
        <v>573</v>
      </c>
      <c r="C115" s="3" t="s">
        <v>90</v>
      </c>
      <c r="D115" s="3"/>
      <c r="E115" s="3" t="s">
        <v>91</v>
      </c>
      <c r="F115" s="3"/>
    </row>
    <row r="116" spans="1:6" ht="15" customHeight="1" x14ac:dyDescent="0.25">
      <c r="A116" s="9" t="s">
        <v>46</v>
      </c>
      <c r="B116" s="9"/>
      <c r="C116" s="9"/>
      <c r="D116" s="9"/>
      <c r="E116" s="9"/>
      <c r="F116" s="9"/>
    </row>
    <row r="117" spans="1:6" ht="15" customHeight="1" x14ac:dyDescent="0.25">
      <c r="A117" s="3" t="s">
        <v>47</v>
      </c>
      <c r="B117" s="3" t="s">
        <v>641</v>
      </c>
      <c r="C117" s="3" t="s">
        <v>575</v>
      </c>
      <c r="D117" s="3" t="s">
        <v>642</v>
      </c>
      <c r="E117" s="3" t="s">
        <v>133</v>
      </c>
      <c r="F117" s="3" t="s">
        <v>643</v>
      </c>
    </row>
    <row r="118" spans="1:6" ht="15" customHeight="1" x14ac:dyDescent="0.25">
      <c r="A118" s="3" t="s">
        <v>50</v>
      </c>
      <c r="B118" s="3" t="s">
        <v>644</v>
      </c>
      <c r="C118" s="3" t="s">
        <v>575</v>
      </c>
      <c r="D118" s="3" t="s">
        <v>642</v>
      </c>
      <c r="E118" s="3" t="s">
        <v>133</v>
      </c>
      <c r="F118" s="3" t="s">
        <v>643</v>
      </c>
    </row>
    <row r="119" spans="1:6" ht="15" customHeight="1" x14ac:dyDescent="0.25">
      <c r="A119" s="3" t="s">
        <v>51</v>
      </c>
      <c r="B119" s="3" t="s">
        <v>641</v>
      </c>
      <c r="C119" s="3" t="s">
        <v>579</v>
      </c>
      <c r="D119" s="3" t="s">
        <v>642</v>
      </c>
      <c r="E119" s="3" t="s">
        <v>133</v>
      </c>
      <c r="F119" s="3" t="s">
        <v>643</v>
      </c>
    </row>
    <row r="120" spans="1:6" ht="15" customHeight="1" x14ac:dyDescent="0.25">
      <c r="A120" s="3" t="s">
        <v>53</v>
      </c>
      <c r="B120" s="3" t="s">
        <v>644</v>
      </c>
      <c r="C120" s="3" t="s">
        <v>579</v>
      </c>
      <c r="D120" s="3" t="s">
        <v>642</v>
      </c>
      <c r="E120" s="3" t="s">
        <v>133</v>
      </c>
      <c r="F120" s="3" t="s">
        <v>643</v>
      </c>
    </row>
    <row r="121" spans="1:6" ht="15" customHeight="1" x14ac:dyDescent="0.25">
      <c r="A121" s="7" t="s">
        <v>645</v>
      </c>
      <c r="B121" s="7"/>
      <c r="C121" s="7"/>
      <c r="D121" s="7"/>
      <c r="E121" s="7"/>
      <c r="F121" s="7"/>
    </row>
    <row r="122" spans="1:6" ht="15" customHeight="1" x14ac:dyDescent="0.25">
      <c r="A122" s="3" t="s">
        <v>41</v>
      </c>
      <c r="B122" s="3" t="s">
        <v>646</v>
      </c>
      <c r="C122" s="3" t="s">
        <v>56</v>
      </c>
      <c r="D122" s="3"/>
      <c r="E122" s="3"/>
      <c r="F122" s="3"/>
    </row>
    <row r="123" spans="1:6" ht="15" customHeight="1" x14ac:dyDescent="0.25">
      <c r="A123" s="3" t="s">
        <v>43</v>
      </c>
      <c r="B123" s="3" t="s">
        <v>646</v>
      </c>
      <c r="C123" s="3" t="s">
        <v>56</v>
      </c>
      <c r="D123" s="3"/>
      <c r="E123" s="3"/>
      <c r="F123" s="3"/>
    </row>
    <row r="124" spans="1:6" ht="15" customHeight="1" x14ac:dyDescent="0.25">
      <c r="A124" s="3" t="s">
        <v>44</v>
      </c>
      <c r="B124" s="3" t="s">
        <v>647</v>
      </c>
      <c r="C124" s="3" t="s">
        <v>15</v>
      </c>
      <c r="D124" s="3" t="s">
        <v>648</v>
      </c>
      <c r="E124" s="3" t="s">
        <v>274</v>
      </c>
      <c r="F124" s="3" t="s">
        <v>649</v>
      </c>
    </row>
    <row r="125" spans="1:6" ht="15" customHeight="1" x14ac:dyDescent="0.25">
      <c r="A125" s="3" t="s">
        <v>45</v>
      </c>
      <c r="B125" s="3" t="s">
        <v>650</v>
      </c>
      <c r="C125" s="3" t="s">
        <v>15</v>
      </c>
      <c r="D125" s="3" t="s">
        <v>648</v>
      </c>
      <c r="E125" s="3" t="s">
        <v>274</v>
      </c>
      <c r="F125" s="3" t="s">
        <v>649</v>
      </c>
    </row>
    <row r="126" spans="1:6" ht="15" customHeight="1" x14ac:dyDescent="0.25">
      <c r="A126" s="9" t="s">
        <v>46</v>
      </c>
      <c r="B126" s="9"/>
      <c r="C126" s="9"/>
      <c r="D126" s="9"/>
      <c r="E126" s="9"/>
      <c r="F126" s="9"/>
    </row>
    <row r="127" spans="1:6" ht="15" customHeight="1" x14ac:dyDescent="0.25">
      <c r="A127" s="3" t="s">
        <v>47</v>
      </c>
      <c r="B127" s="3" t="s">
        <v>651</v>
      </c>
      <c r="C127" s="3" t="s">
        <v>21</v>
      </c>
      <c r="D127" s="3" t="s">
        <v>652</v>
      </c>
      <c r="E127" s="3" t="s">
        <v>247</v>
      </c>
      <c r="F127" s="3" t="s">
        <v>653</v>
      </c>
    </row>
    <row r="128" spans="1:6" ht="15" customHeight="1" x14ac:dyDescent="0.25">
      <c r="A128" s="3" t="s">
        <v>50</v>
      </c>
      <c r="B128" s="3" t="s">
        <v>654</v>
      </c>
      <c r="C128" s="3" t="s">
        <v>21</v>
      </c>
      <c r="D128" s="3" t="s">
        <v>655</v>
      </c>
      <c r="E128" s="3" t="s">
        <v>247</v>
      </c>
      <c r="F128" s="3" t="s">
        <v>656</v>
      </c>
    </row>
    <row r="129" spans="1:6" ht="15" customHeight="1" x14ac:dyDescent="0.25">
      <c r="A129" s="3" t="s">
        <v>51</v>
      </c>
      <c r="B129" s="3" t="s">
        <v>657</v>
      </c>
      <c r="C129" s="3" t="s">
        <v>15</v>
      </c>
      <c r="D129" s="3" t="s">
        <v>658</v>
      </c>
      <c r="E129" s="3" t="s">
        <v>274</v>
      </c>
      <c r="F129" s="3" t="s">
        <v>659</v>
      </c>
    </row>
    <row r="130" spans="1:6" ht="15" customHeight="1" x14ac:dyDescent="0.25">
      <c r="A130" s="3" t="s">
        <v>53</v>
      </c>
      <c r="B130" s="3" t="s">
        <v>660</v>
      </c>
      <c r="C130" s="3" t="s">
        <v>15</v>
      </c>
      <c r="D130" s="3" t="s">
        <v>658</v>
      </c>
      <c r="E130" s="3" t="s">
        <v>274</v>
      </c>
      <c r="F130" s="3" t="s">
        <v>659</v>
      </c>
    </row>
    <row r="131" spans="1:6" ht="15" customHeight="1" x14ac:dyDescent="0.25">
      <c r="A131" s="6" t="s">
        <v>190</v>
      </c>
      <c r="B131" s="6"/>
      <c r="C131" s="6"/>
      <c r="D131" s="6"/>
      <c r="E131" s="6"/>
      <c r="F131" s="6"/>
    </row>
    <row r="132" spans="1:6" ht="15" customHeight="1" x14ac:dyDescent="0.25">
      <c r="A132" s="7" t="s">
        <v>661</v>
      </c>
      <c r="B132" s="7"/>
      <c r="C132" s="7"/>
      <c r="D132" s="7"/>
      <c r="E132" s="7"/>
      <c r="F132" s="7"/>
    </row>
    <row r="133" spans="1:6" ht="15" customHeight="1" x14ac:dyDescent="0.25">
      <c r="A133" s="3" t="s">
        <v>41</v>
      </c>
      <c r="B133" s="3" t="s">
        <v>591</v>
      </c>
      <c r="C133" s="3" t="s">
        <v>88</v>
      </c>
      <c r="D133" s="3"/>
      <c r="E133" s="3"/>
      <c r="F133" s="3"/>
    </row>
    <row r="134" spans="1:6" ht="15" customHeight="1" x14ac:dyDescent="0.25">
      <c r="A134" s="3" t="s">
        <v>43</v>
      </c>
      <c r="B134" s="3" t="s">
        <v>591</v>
      </c>
      <c r="C134" s="3" t="s">
        <v>88</v>
      </c>
      <c r="D134" s="3"/>
      <c r="E134" s="3"/>
      <c r="F134" s="3"/>
    </row>
    <row r="135" spans="1:6" ht="15" customHeight="1" x14ac:dyDescent="0.25">
      <c r="A135" s="3" t="s">
        <v>44</v>
      </c>
      <c r="B135" s="3" t="s">
        <v>662</v>
      </c>
      <c r="C135" s="3" t="s">
        <v>15</v>
      </c>
      <c r="D135" s="3" t="s">
        <v>663</v>
      </c>
      <c r="E135" s="3" t="s">
        <v>274</v>
      </c>
      <c r="F135" s="3" t="s">
        <v>664</v>
      </c>
    </row>
    <row r="136" spans="1:6" ht="15" customHeight="1" x14ac:dyDescent="0.25">
      <c r="A136" s="3" t="s">
        <v>45</v>
      </c>
      <c r="B136" s="3"/>
      <c r="C136" s="3" t="s">
        <v>65</v>
      </c>
      <c r="D136" s="3"/>
      <c r="E136" s="3"/>
      <c r="F136" s="3"/>
    </row>
    <row r="137" spans="1:6" ht="15" customHeight="1" x14ac:dyDescent="0.25">
      <c r="A137" s="9" t="s">
        <v>46</v>
      </c>
      <c r="B137" s="9"/>
      <c r="C137" s="9"/>
      <c r="D137" s="9"/>
      <c r="E137" s="9"/>
      <c r="F137" s="9"/>
    </row>
    <row r="138" spans="1:6" ht="15" customHeight="1" x14ac:dyDescent="0.25">
      <c r="A138" s="3" t="s">
        <v>47</v>
      </c>
      <c r="B138" s="3" t="s">
        <v>665</v>
      </c>
      <c r="C138" s="3" t="s">
        <v>13</v>
      </c>
      <c r="D138" s="3" t="s">
        <v>666</v>
      </c>
      <c r="E138" s="3" t="s">
        <v>110</v>
      </c>
      <c r="F138" s="3" t="s">
        <v>667</v>
      </c>
    </row>
    <row r="139" spans="1:6" ht="15" customHeight="1" x14ac:dyDescent="0.25">
      <c r="A139" s="3" t="s">
        <v>50</v>
      </c>
      <c r="B139" s="3" t="s">
        <v>668</v>
      </c>
      <c r="C139" s="3" t="s">
        <v>13</v>
      </c>
      <c r="D139" s="3" t="s">
        <v>666</v>
      </c>
      <c r="E139" s="3" t="s">
        <v>110</v>
      </c>
      <c r="F139" s="3" t="s">
        <v>667</v>
      </c>
    </row>
    <row r="140" spans="1:6" ht="15" customHeight="1" x14ac:dyDescent="0.25">
      <c r="A140" s="3" t="s">
        <v>51</v>
      </c>
      <c r="B140" s="3" t="s">
        <v>669</v>
      </c>
      <c r="C140" s="3" t="s">
        <v>13</v>
      </c>
      <c r="D140" s="3" t="s">
        <v>670</v>
      </c>
      <c r="E140" s="3" t="s">
        <v>62</v>
      </c>
      <c r="F140" s="3" t="s">
        <v>671</v>
      </c>
    </row>
    <row r="141" spans="1:6" ht="15" customHeight="1" x14ac:dyDescent="0.25">
      <c r="A141" s="3" t="s">
        <v>53</v>
      </c>
      <c r="B141" s="3" t="s">
        <v>672</v>
      </c>
      <c r="C141" s="3" t="s">
        <v>13</v>
      </c>
      <c r="D141" s="3" t="s">
        <v>673</v>
      </c>
      <c r="E141" s="3" t="s">
        <v>62</v>
      </c>
      <c r="F141" s="3" t="s">
        <v>671</v>
      </c>
    </row>
    <row r="142" spans="1:6" ht="15" customHeight="1" x14ac:dyDescent="0.25">
      <c r="A142" s="7" t="s">
        <v>674</v>
      </c>
      <c r="B142" s="7"/>
      <c r="C142" s="7"/>
      <c r="D142" s="7"/>
      <c r="E142" s="7"/>
      <c r="F142" s="7"/>
    </row>
    <row r="143" spans="1:6" ht="15" customHeight="1" x14ac:dyDescent="0.25">
      <c r="A143" s="3" t="s">
        <v>41</v>
      </c>
      <c r="B143" s="3" t="s">
        <v>675</v>
      </c>
      <c r="C143" s="3" t="s">
        <v>519</v>
      </c>
      <c r="D143" s="3" t="s">
        <v>676</v>
      </c>
      <c r="E143" s="3" t="s">
        <v>532</v>
      </c>
      <c r="F143" s="3" t="s">
        <v>677</v>
      </c>
    </row>
    <row r="144" spans="1:6" ht="15" customHeight="1" x14ac:dyDescent="0.25">
      <c r="A144" s="3" t="s">
        <v>43</v>
      </c>
      <c r="B144" s="3" t="s">
        <v>678</v>
      </c>
      <c r="C144" s="3" t="s">
        <v>519</v>
      </c>
      <c r="D144" s="3" t="s">
        <v>679</v>
      </c>
      <c r="E144" s="3" t="s">
        <v>532</v>
      </c>
      <c r="F144" s="3" t="s">
        <v>677</v>
      </c>
    </row>
    <row r="145" spans="1:6" ht="15" customHeight="1" x14ac:dyDescent="0.25">
      <c r="A145" s="3" t="s">
        <v>44</v>
      </c>
      <c r="B145" s="3" t="s">
        <v>680</v>
      </c>
      <c r="C145" s="3" t="s">
        <v>15</v>
      </c>
      <c r="D145" s="3" t="s">
        <v>681</v>
      </c>
      <c r="E145" s="3" t="s">
        <v>181</v>
      </c>
      <c r="F145" s="3" t="s">
        <v>682</v>
      </c>
    </row>
    <row r="146" spans="1:6" ht="15" customHeight="1" x14ac:dyDescent="0.25">
      <c r="A146" s="3" t="s">
        <v>45</v>
      </c>
      <c r="B146" s="3" t="s">
        <v>683</v>
      </c>
      <c r="C146" s="3" t="s">
        <v>15</v>
      </c>
      <c r="D146" s="3" t="s">
        <v>681</v>
      </c>
      <c r="E146" s="3" t="s">
        <v>181</v>
      </c>
      <c r="F146" s="3" t="s">
        <v>682</v>
      </c>
    </row>
    <row r="147" spans="1:6" ht="15" customHeight="1" x14ac:dyDescent="0.25">
      <c r="A147" s="9" t="s">
        <v>46</v>
      </c>
      <c r="B147" s="9"/>
      <c r="C147" s="9"/>
      <c r="D147" s="9"/>
      <c r="E147" s="9"/>
      <c r="F147" s="9"/>
    </row>
    <row r="148" spans="1:6" ht="15" customHeight="1" x14ac:dyDescent="0.25">
      <c r="A148" s="3" t="s">
        <v>47</v>
      </c>
      <c r="B148" s="3" t="s">
        <v>684</v>
      </c>
      <c r="C148" s="3" t="s">
        <v>21</v>
      </c>
      <c r="D148" s="3" t="s">
        <v>685</v>
      </c>
      <c r="E148" s="3" t="s">
        <v>247</v>
      </c>
      <c r="F148" s="3" t="s">
        <v>686</v>
      </c>
    </row>
    <row r="149" spans="1:6" ht="15" customHeight="1" x14ac:dyDescent="0.25">
      <c r="A149" s="3" t="s">
        <v>50</v>
      </c>
      <c r="B149" s="3" t="s">
        <v>687</v>
      </c>
      <c r="C149" s="3" t="s">
        <v>21</v>
      </c>
      <c r="D149" s="3" t="s">
        <v>688</v>
      </c>
      <c r="E149" s="3" t="s">
        <v>247</v>
      </c>
      <c r="F149" s="3" t="s">
        <v>689</v>
      </c>
    </row>
    <row r="150" spans="1:6" ht="15" customHeight="1" x14ac:dyDescent="0.25">
      <c r="A150" s="3" t="s">
        <v>51</v>
      </c>
      <c r="B150" s="3" t="s">
        <v>690</v>
      </c>
      <c r="C150" s="3" t="s">
        <v>554</v>
      </c>
      <c r="D150" s="3" t="s">
        <v>691</v>
      </c>
      <c r="E150" s="3" t="s">
        <v>127</v>
      </c>
      <c r="F150" s="3" t="s">
        <v>692</v>
      </c>
    </row>
    <row r="151" spans="1:6" ht="15" customHeight="1" x14ac:dyDescent="0.25">
      <c r="A151" s="3" t="s">
        <v>53</v>
      </c>
      <c r="B151" s="3" t="s">
        <v>693</v>
      </c>
      <c r="C151" s="3" t="s">
        <v>554</v>
      </c>
      <c r="D151" s="3" t="s">
        <v>691</v>
      </c>
      <c r="E151" s="3" t="s">
        <v>127</v>
      </c>
      <c r="F151" s="3" t="s">
        <v>692</v>
      </c>
    </row>
    <row r="152" spans="1:6" ht="15" customHeight="1" x14ac:dyDescent="0.25">
      <c r="A152" s="7" t="s">
        <v>694</v>
      </c>
      <c r="B152" s="7"/>
      <c r="C152" s="7"/>
      <c r="D152" s="7"/>
      <c r="E152" s="7"/>
      <c r="F152" s="7"/>
    </row>
    <row r="153" spans="1:6" ht="15" customHeight="1" x14ac:dyDescent="0.25">
      <c r="A153" s="3" t="s">
        <v>41</v>
      </c>
      <c r="B153" s="3" t="s">
        <v>625</v>
      </c>
      <c r="C153" s="3" t="s">
        <v>68</v>
      </c>
      <c r="D153" s="3"/>
      <c r="E153" s="3"/>
      <c r="F153" s="3"/>
    </row>
    <row r="154" spans="1:6" ht="15" customHeight="1" x14ac:dyDescent="0.25">
      <c r="A154" s="3" t="s">
        <v>43</v>
      </c>
      <c r="B154" s="3" t="s">
        <v>625</v>
      </c>
      <c r="C154" s="3" t="s">
        <v>68</v>
      </c>
      <c r="D154" s="3"/>
      <c r="E154" s="3"/>
      <c r="F154" s="3"/>
    </row>
    <row r="155" spans="1:6" ht="15" customHeight="1" x14ac:dyDescent="0.25">
      <c r="A155" s="3" t="s">
        <v>44</v>
      </c>
      <c r="B155" s="3" t="s">
        <v>695</v>
      </c>
      <c r="C155" s="3" t="s">
        <v>569</v>
      </c>
      <c r="D155" s="3" t="s">
        <v>696</v>
      </c>
      <c r="E155" s="3" t="s">
        <v>566</v>
      </c>
      <c r="F155" s="3" t="s">
        <v>697</v>
      </c>
    </row>
    <row r="156" spans="1:6" ht="15" customHeight="1" x14ac:dyDescent="0.25">
      <c r="A156" s="3" t="s">
        <v>45</v>
      </c>
      <c r="B156" s="3" t="s">
        <v>698</v>
      </c>
      <c r="C156" s="3" t="s">
        <v>569</v>
      </c>
      <c r="D156" s="3" t="s">
        <v>696</v>
      </c>
      <c r="E156" s="3" t="s">
        <v>566</v>
      </c>
      <c r="F156" s="3" t="s">
        <v>697</v>
      </c>
    </row>
    <row r="157" spans="1:6" ht="15" customHeight="1" x14ac:dyDescent="0.25">
      <c r="A157" s="9" t="s">
        <v>46</v>
      </c>
      <c r="B157" s="9"/>
      <c r="C157" s="9"/>
      <c r="D157" s="9"/>
      <c r="E157" s="9"/>
      <c r="F157" s="9"/>
    </row>
    <row r="158" spans="1:6" ht="15" customHeight="1" x14ac:dyDescent="0.25">
      <c r="A158" s="3" t="s">
        <v>47</v>
      </c>
      <c r="B158" s="3" t="s">
        <v>699</v>
      </c>
      <c r="C158" s="3" t="s">
        <v>15</v>
      </c>
      <c r="D158" s="3" t="s">
        <v>700</v>
      </c>
      <c r="E158" s="3" t="s">
        <v>181</v>
      </c>
      <c r="F158" s="3" t="s">
        <v>701</v>
      </c>
    </row>
    <row r="159" spans="1:6" ht="15" customHeight="1" x14ac:dyDescent="0.25">
      <c r="A159" s="3" t="s">
        <v>50</v>
      </c>
      <c r="B159" s="3" t="s">
        <v>702</v>
      </c>
      <c r="C159" s="3" t="s">
        <v>15</v>
      </c>
      <c r="D159" s="3" t="s">
        <v>700</v>
      </c>
      <c r="E159" s="3" t="s">
        <v>181</v>
      </c>
      <c r="F159" s="3" t="s">
        <v>701</v>
      </c>
    </row>
    <row r="160" spans="1:6" ht="15" customHeight="1" x14ac:dyDescent="0.25">
      <c r="A160" s="3" t="s">
        <v>51</v>
      </c>
      <c r="B160" s="3" t="s">
        <v>695</v>
      </c>
      <c r="C160" s="3" t="s">
        <v>564</v>
      </c>
      <c r="D160" s="3" t="s">
        <v>696</v>
      </c>
      <c r="E160" s="3" t="s">
        <v>566</v>
      </c>
      <c r="F160" s="3" t="s">
        <v>697</v>
      </c>
    </row>
    <row r="161" spans="1:6" ht="15" customHeight="1" x14ac:dyDescent="0.25">
      <c r="A161" s="3" t="s">
        <v>53</v>
      </c>
      <c r="B161" s="3" t="s">
        <v>698</v>
      </c>
      <c r="C161" s="3" t="s">
        <v>564</v>
      </c>
      <c r="D161" s="3" t="s">
        <v>696</v>
      </c>
      <c r="E161" s="3" t="s">
        <v>566</v>
      </c>
      <c r="F161" s="3" t="s">
        <v>697</v>
      </c>
    </row>
    <row r="162" spans="1:6" ht="15" customHeight="1" x14ac:dyDescent="0.25">
      <c r="A162" s="7" t="s">
        <v>703</v>
      </c>
      <c r="B162" s="7"/>
      <c r="C162" s="7"/>
      <c r="D162" s="7"/>
      <c r="E162" s="7"/>
      <c r="F162" s="7"/>
    </row>
    <row r="163" spans="1:6" ht="15" customHeight="1" x14ac:dyDescent="0.25">
      <c r="A163" s="3" t="s">
        <v>41</v>
      </c>
      <c r="B163" s="3" t="s">
        <v>572</v>
      </c>
      <c r="C163" s="3" t="s">
        <v>94</v>
      </c>
      <c r="D163" s="3"/>
      <c r="E163" s="3" t="s">
        <v>95</v>
      </c>
      <c r="F163" s="3"/>
    </row>
    <row r="164" spans="1:6" ht="15" customHeight="1" x14ac:dyDescent="0.25">
      <c r="A164" s="3" t="s">
        <v>43</v>
      </c>
      <c r="B164" s="3" t="s">
        <v>572</v>
      </c>
      <c r="C164" s="3" t="s">
        <v>94</v>
      </c>
      <c r="D164" s="3"/>
      <c r="E164" s="3" t="s">
        <v>95</v>
      </c>
      <c r="F164" s="3"/>
    </row>
    <row r="165" spans="1:6" ht="15" customHeight="1" x14ac:dyDescent="0.25">
      <c r="A165" s="3" t="s">
        <v>44</v>
      </c>
      <c r="B165" s="3" t="s">
        <v>573</v>
      </c>
      <c r="C165" s="3" t="s">
        <v>90</v>
      </c>
      <c r="D165" s="3"/>
      <c r="E165" s="3" t="s">
        <v>91</v>
      </c>
      <c r="F165" s="3"/>
    </row>
    <row r="166" spans="1:6" ht="15" customHeight="1" x14ac:dyDescent="0.25">
      <c r="A166" s="3" t="s">
        <v>45</v>
      </c>
      <c r="B166" s="3" t="s">
        <v>573</v>
      </c>
      <c r="C166" s="3" t="s">
        <v>90</v>
      </c>
      <c r="D166" s="3"/>
      <c r="E166" s="3" t="s">
        <v>91</v>
      </c>
      <c r="F166" s="3"/>
    </row>
    <row r="167" spans="1:6" ht="15" customHeight="1" x14ac:dyDescent="0.25">
      <c r="A167" s="9" t="s">
        <v>46</v>
      </c>
      <c r="B167" s="9"/>
      <c r="C167" s="9"/>
      <c r="D167" s="9"/>
      <c r="E167" s="9"/>
      <c r="F167" s="9"/>
    </row>
    <row r="168" spans="1:6" ht="15" customHeight="1" x14ac:dyDescent="0.25">
      <c r="A168" s="3" t="s">
        <v>47</v>
      </c>
      <c r="B168" s="3" t="s">
        <v>704</v>
      </c>
      <c r="C168" s="3" t="s">
        <v>355</v>
      </c>
      <c r="D168" s="3" t="s">
        <v>705</v>
      </c>
      <c r="E168" s="3" t="s">
        <v>706</v>
      </c>
      <c r="F168" s="3" t="s">
        <v>707</v>
      </c>
    </row>
    <row r="169" spans="1:6" ht="15" customHeight="1" x14ac:dyDescent="0.25">
      <c r="A169" s="3" t="s">
        <v>50</v>
      </c>
      <c r="B169" s="3" t="s">
        <v>708</v>
      </c>
      <c r="C169" s="3" t="s">
        <v>355</v>
      </c>
      <c r="D169" s="3" t="s">
        <v>705</v>
      </c>
      <c r="E169" s="3" t="s">
        <v>706</v>
      </c>
      <c r="F169" s="3" t="s">
        <v>707</v>
      </c>
    </row>
    <row r="170" spans="1:6" ht="15" customHeight="1" x14ac:dyDescent="0.25">
      <c r="A170" s="3" t="s">
        <v>51</v>
      </c>
      <c r="B170" s="3" t="s">
        <v>704</v>
      </c>
      <c r="C170" s="3" t="s">
        <v>359</v>
      </c>
      <c r="D170" s="3" t="s">
        <v>705</v>
      </c>
      <c r="E170" s="3" t="s">
        <v>706</v>
      </c>
      <c r="F170" s="3" t="s">
        <v>707</v>
      </c>
    </row>
    <row r="171" spans="1:6" ht="15" customHeight="1" x14ac:dyDescent="0.25">
      <c r="A171" s="3" t="s">
        <v>53</v>
      </c>
      <c r="B171" s="3" t="s">
        <v>708</v>
      </c>
      <c r="C171" s="3" t="s">
        <v>359</v>
      </c>
      <c r="D171" s="3" t="s">
        <v>705</v>
      </c>
      <c r="E171" s="3" t="s">
        <v>706</v>
      </c>
      <c r="F171" s="3" t="s">
        <v>707</v>
      </c>
    </row>
    <row r="172" spans="1:6" ht="15" customHeight="1" x14ac:dyDescent="0.25">
      <c r="A172" s="7" t="s">
        <v>709</v>
      </c>
      <c r="B172" s="7"/>
      <c r="C172" s="7"/>
      <c r="D172" s="7"/>
      <c r="E172" s="7"/>
      <c r="F172" s="7"/>
    </row>
    <row r="173" spans="1:6" ht="15" customHeight="1" x14ac:dyDescent="0.25">
      <c r="A173" s="3" t="s">
        <v>41</v>
      </c>
      <c r="B173" s="3" t="s">
        <v>646</v>
      </c>
      <c r="C173" s="3" t="s">
        <v>56</v>
      </c>
      <c r="D173" s="3"/>
      <c r="E173" s="3"/>
      <c r="F173" s="3"/>
    </row>
    <row r="174" spans="1:6" ht="15" customHeight="1" x14ac:dyDescent="0.25">
      <c r="A174" s="3" t="s">
        <v>43</v>
      </c>
      <c r="B174" s="3" t="s">
        <v>646</v>
      </c>
      <c r="C174" s="3" t="s">
        <v>56</v>
      </c>
      <c r="D174" s="3"/>
      <c r="E174" s="3"/>
      <c r="F174" s="3"/>
    </row>
    <row r="175" spans="1:6" ht="15" customHeight="1" x14ac:dyDescent="0.25">
      <c r="A175" s="3" t="s">
        <v>44</v>
      </c>
      <c r="B175" s="3" t="s">
        <v>710</v>
      </c>
      <c r="C175" s="3" t="s">
        <v>17</v>
      </c>
      <c r="D175" s="3" t="s">
        <v>711</v>
      </c>
      <c r="E175" s="3" t="s">
        <v>103</v>
      </c>
      <c r="F175" s="3" t="s">
        <v>712</v>
      </c>
    </row>
    <row r="176" spans="1:6" ht="15" customHeight="1" x14ac:dyDescent="0.25">
      <c r="A176" s="3" t="s">
        <v>45</v>
      </c>
      <c r="B176" s="3" t="s">
        <v>713</v>
      </c>
      <c r="C176" s="3" t="s">
        <v>17</v>
      </c>
      <c r="D176" s="3" t="s">
        <v>711</v>
      </c>
      <c r="E176" s="3" t="s">
        <v>103</v>
      </c>
      <c r="F176" s="3" t="s">
        <v>712</v>
      </c>
    </row>
    <row r="177" spans="1:6" ht="15" customHeight="1" x14ac:dyDescent="0.25">
      <c r="A177" s="9" t="s">
        <v>46</v>
      </c>
      <c r="B177" s="9"/>
      <c r="C177" s="9"/>
      <c r="D177" s="9"/>
      <c r="E177" s="9"/>
      <c r="F177" s="9"/>
    </row>
    <row r="178" spans="1:6" ht="15" customHeight="1" x14ac:dyDescent="0.25">
      <c r="A178" s="3" t="s">
        <v>47</v>
      </c>
      <c r="B178" s="3" t="s">
        <v>714</v>
      </c>
      <c r="C178" s="3" t="s">
        <v>13</v>
      </c>
      <c r="D178" s="3" t="s">
        <v>715</v>
      </c>
      <c r="E178" s="3" t="s">
        <v>110</v>
      </c>
      <c r="F178" s="3" t="s">
        <v>716</v>
      </c>
    </row>
    <row r="179" spans="1:6" ht="15" customHeight="1" x14ac:dyDescent="0.25">
      <c r="A179" s="3" t="s">
        <v>50</v>
      </c>
      <c r="B179" s="3" t="s">
        <v>717</v>
      </c>
      <c r="C179" s="3" t="s">
        <v>13</v>
      </c>
      <c r="D179" s="3" t="s">
        <v>715</v>
      </c>
      <c r="E179" s="3" t="s">
        <v>110</v>
      </c>
      <c r="F179" s="3" t="s">
        <v>716</v>
      </c>
    </row>
    <row r="180" spans="1:6" ht="15" customHeight="1" x14ac:dyDescent="0.25">
      <c r="A180" s="3" t="s">
        <v>51</v>
      </c>
      <c r="B180" s="3" t="s">
        <v>718</v>
      </c>
      <c r="C180" s="3" t="s">
        <v>24</v>
      </c>
      <c r="D180" s="3" t="s">
        <v>719</v>
      </c>
      <c r="E180" s="3" t="s">
        <v>720</v>
      </c>
      <c r="F180" s="3"/>
    </row>
    <row r="181" spans="1:6" ht="15" customHeight="1" x14ac:dyDescent="0.25">
      <c r="A181" s="3" t="s">
        <v>53</v>
      </c>
      <c r="B181" s="3" t="s">
        <v>721</v>
      </c>
      <c r="C181" s="3" t="s">
        <v>24</v>
      </c>
      <c r="D181" s="3" t="s">
        <v>719</v>
      </c>
      <c r="E181" s="3" t="s">
        <v>720</v>
      </c>
      <c r="F181" s="3"/>
    </row>
    <row r="182" spans="1:6" ht="15" customHeight="1" x14ac:dyDescent="0.25">
      <c r="A182" s="6" t="s">
        <v>264</v>
      </c>
      <c r="B182" s="6"/>
      <c r="C182" s="6"/>
      <c r="D182" s="6"/>
      <c r="E182" s="6"/>
      <c r="F182" s="6"/>
    </row>
    <row r="183" spans="1:6" ht="15" customHeight="1" x14ac:dyDescent="0.25">
      <c r="A183" s="7" t="s">
        <v>722</v>
      </c>
      <c r="B183" s="7"/>
      <c r="C183" s="7"/>
      <c r="D183" s="7"/>
      <c r="E183" s="7"/>
      <c r="F183" s="7"/>
    </row>
    <row r="184" spans="1:6" ht="15" customHeight="1" x14ac:dyDescent="0.25">
      <c r="A184" s="3" t="s">
        <v>41</v>
      </c>
      <c r="B184" s="3" t="s">
        <v>591</v>
      </c>
      <c r="C184" s="3" t="s">
        <v>88</v>
      </c>
      <c r="D184" s="3"/>
      <c r="E184" s="3"/>
      <c r="F184" s="3"/>
    </row>
    <row r="185" spans="1:6" ht="15" customHeight="1" x14ac:dyDescent="0.25">
      <c r="A185" s="3" t="s">
        <v>43</v>
      </c>
      <c r="B185" s="3" t="s">
        <v>591</v>
      </c>
      <c r="C185" s="3" t="s">
        <v>88</v>
      </c>
      <c r="D185" s="3"/>
      <c r="E185" s="3"/>
      <c r="F185" s="3"/>
    </row>
    <row r="186" spans="1:6" ht="15" customHeight="1" x14ac:dyDescent="0.25">
      <c r="A186" s="3" t="s">
        <v>44</v>
      </c>
      <c r="B186" s="3" t="s">
        <v>723</v>
      </c>
      <c r="C186" s="3" t="s">
        <v>17</v>
      </c>
      <c r="D186" s="3" t="s">
        <v>711</v>
      </c>
      <c r="E186" s="3" t="s">
        <v>103</v>
      </c>
      <c r="F186" s="3" t="s">
        <v>712</v>
      </c>
    </row>
    <row r="187" spans="1:6" ht="15" customHeight="1" x14ac:dyDescent="0.25">
      <c r="A187" s="3" t="s">
        <v>45</v>
      </c>
      <c r="B187" s="3" t="s">
        <v>724</v>
      </c>
      <c r="C187" s="3" t="s">
        <v>17</v>
      </c>
      <c r="D187" s="3" t="s">
        <v>725</v>
      </c>
      <c r="E187" s="3" t="s">
        <v>103</v>
      </c>
      <c r="F187" s="3" t="s">
        <v>726</v>
      </c>
    </row>
    <row r="188" spans="1:6" ht="15" customHeight="1" x14ac:dyDescent="0.25">
      <c r="A188" s="9" t="s">
        <v>46</v>
      </c>
      <c r="B188" s="9"/>
      <c r="C188" s="9"/>
      <c r="D188" s="9"/>
      <c r="E188" s="9"/>
      <c r="F188" s="9"/>
    </row>
    <row r="189" spans="1:6" ht="15" customHeight="1" x14ac:dyDescent="0.25">
      <c r="A189" s="3" t="s">
        <v>47</v>
      </c>
      <c r="B189" s="3" t="s">
        <v>727</v>
      </c>
      <c r="C189" s="3" t="s">
        <v>15</v>
      </c>
      <c r="D189" s="3" t="s">
        <v>728</v>
      </c>
      <c r="E189" s="3" t="s">
        <v>181</v>
      </c>
      <c r="F189" s="3" t="s">
        <v>729</v>
      </c>
    </row>
    <row r="190" spans="1:6" ht="15" customHeight="1" x14ac:dyDescent="0.25">
      <c r="A190" s="3" t="s">
        <v>50</v>
      </c>
      <c r="B190" s="3" t="s">
        <v>730</v>
      </c>
      <c r="C190" s="3" t="s">
        <v>15</v>
      </c>
      <c r="D190" s="3" t="s">
        <v>728</v>
      </c>
      <c r="E190" s="3" t="s">
        <v>181</v>
      </c>
      <c r="F190" s="3" t="s">
        <v>729</v>
      </c>
    </row>
    <row r="191" spans="1:6" ht="15" customHeight="1" x14ac:dyDescent="0.25">
      <c r="A191" s="3" t="s">
        <v>51</v>
      </c>
      <c r="B191" s="3" t="s">
        <v>731</v>
      </c>
      <c r="C191" s="3" t="s">
        <v>519</v>
      </c>
      <c r="D191" s="3" t="s">
        <v>732</v>
      </c>
      <c r="E191" s="3" t="s">
        <v>532</v>
      </c>
      <c r="F191" s="3" t="s">
        <v>733</v>
      </c>
    </row>
    <row r="192" spans="1:6" ht="15" customHeight="1" x14ac:dyDescent="0.25">
      <c r="A192" s="3" t="s">
        <v>53</v>
      </c>
      <c r="B192" s="3" t="s">
        <v>734</v>
      </c>
      <c r="C192" s="3" t="s">
        <v>519</v>
      </c>
      <c r="D192" s="3" t="s">
        <v>735</v>
      </c>
      <c r="E192" s="3" t="s">
        <v>532</v>
      </c>
      <c r="F192" s="3" t="s">
        <v>736</v>
      </c>
    </row>
    <row r="193" spans="1:6" ht="15" customHeight="1" x14ac:dyDescent="0.25">
      <c r="A193" s="7" t="s">
        <v>737</v>
      </c>
      <c r="B193" s="7"/>
      <c r="C193" s="7"/>
      <c r="D193" s="7"/>
      <c r="E193" s="7"/>
      <c r="F193" s="7"/>
    </row>
    <row r="194" spans="1:6" ht="15" customHeight="1" x14ac:dyDescent="0.25">
      <c r="A194" s="3" t="s">
        <v>41</v>
      </c>
      <c r="B194" s="3" t="s">
        <v>738</v>
      </c>
      <c r="C194" s="3" t="s">
        <v>24</v>
      </c>
      <c r="D194" s="3" t="s">
        <v>739</v>
      </c>
      <c r="E194" s="3" t="s">
        <v>720</v>
      </c>
      <c r="F194" s="3" t="s">
        <v>740</v>
      </c>
    </row>
    <row r="195" spans="1:6" ht="15" customHeight="1" x14ac:dyDescent="0.25">
      <c r="A195" s="3" t="s">
        <v>43</v>
      </c>
      <c r="B195" s="3" t="s">
        <v>741</v>
      </c>
      <c r="C195" s="3" t="s">
        <v>24</v>
      </c>
      <c r="D195" s="3" t="s">
        <v>739</v>
      </c>
      <c r="E195" s="3" t="s">
        <v>720</v>
      </c>
      <c r="F195" s="3" t="s">
        <v>740</v>
      </c>
    </row>
    <row r="196" spans="1:6" ht="15" customHeight="1" x14ac:dyDescent="0.25">
      <c r="A196" s="3" t="s">
        <v>44</v>
      </c>
      <c r="B196" s="3" t="s">
        <v>742</v>
      </c>
      <c r="C196" s="3" t="s">
        <v>542</v>
      </c>
      <c r="D196" s="3" t="s">
        <v>743</v>
      </c>
      <c r="E196" s="3" t="s">
        <v>544</v>
      </c>
      <c r="F196" s="3" t="s">
        <v>744</v>
      </c>
    </row>
    <row r="197" spans="1:6" ht="15" customHeight="1" x14ac:dyDescent="0.25">
      <c r="A197" s="3" t="s">
        <v>45</v>
      </c>
      <c r="B197" s="3" t="s">
        <v>745</v>
      </c>
      <c r="C197" s="3" t="s">
        <v>542</v>
      </c>
      <c r="D197" s="3" t="s">
        <v>746</v>
      </c>
      <c r="E197" s="3" t="s">
        <v>544</v>
      </c>
      <c r="F197" s="3" t="s">
        <v>747</v>
      </c>
    </row>
    <row r="198" spans="1:6" ht="15" customHeight="1" x14ac:dyDescent="0.25">
      <c r="A198" s="9" t="s">
        <v>46</v>
      </c>
      <c r="B198" s="9"/>
      <c r="C198" s="9"/>
      <c r="D198" s="9"/>
      <c r="E198" s="9"/>
      <c r="F198" s="9"/>
    </row>
    <row r="199" spans="1:6" ht="15" customHeight="1" x14ac:dyDescent="0.25">
      <c r="A199" s="3" t="s">
        <v>47</v>
      </c>
      <c r="B199" s="3" t="s">
        <v>748</v>
      </c>
      <c r="C199" s="3" t="s">
        <v>15</v>
      </c>
      <c r="D199" s="3" t="s">
        <v>749</v>
      </c>
      <c r="E199" s="3" t="s">
        <v>181</v>
      </c>
      <c r="F199" s="3" t="s">
        <v>750</v>
      </c>
    </row>
    <row r="200" spans="1:6" ht="15" customHeight="1" x14ac:dyDescent="0.25">
      <c r="A200" s="3" t="s">
        <v>50</v>
      </c>
      <c r="B200" s="3" t="s">
        <v>751</v>
      </c>
      <c r="C200" s="3" t="s">
        <v>15</v>
      </c>
      <c r="D200" s="3" t="s">
        <v>749</v>
      </c>
      <c r="E200" s="3" t="s">
        <v>181</v>
      </c>
      <c r="F200" s="3" t="s">
        <v>750</v>
      </c>
    </row>
    <row r="201" spans="1:6" ht="15" customHeight="1" x14ac:dyDescent="0.25">
      <c r="A201" s="3" t="s">
        <v>51</v>
      </c>
      <c r="B201" s="3" t="s">
        <v>752</v>
      </c>
      <c r="C201" s="3" t="s">
        <v>554</v>
      </c>
      <c r="D201" s="3" t="s">
        <v>753</v>
      </c>
      <c r="E201" s="3" t="s">
        <v>127</v>
      </c>
      <c r="F201" s="3" t="s">
        <v>754</v>
      </c>
    </row>
    <row r="202" spans="1:6" ht="15" customHeight="1" x14ac:dyDescent="0.25">
      <c r="A202" s="3" t="s">
        <v>53</v>
      </c>
      <c r="B202" s="3" t="s">
        <v>755</v>
      </c>
      <c r="C202" s="3" t="s">
        <v>554</v>
      </c>
      <c r="D202" s="3" t="s">
        <v>753</v>
      </c>
      <c r="E202" s="3" t="s">
        <v>127</v>
      </c>
      <c r="F202" s="3" t="s">
        <v>754</v>
      </c>
    </row>
    <row r="203" spans="1:6" ht="15" customHeight="1" x14ac:dyDescent="0.25">
      <c r="A203" s="7" t="s">
        <v>756</v>
      </c>
      <c r="B203" s="7"/>
      <c r="C203" s="7"/>
      <c r="D203" s="7"/>
      <c r="E203" s="7"/>
      <c r="F203" s="7"/>
    </row>
    <row r="204" spans="1:6" ht="15" customHeight="1" x14ac:dyDescent="0.25">
      <c r="A204" s="3" t="s">
        <v>41</v>
      </c>
      <c r="B204" s="3" t="s">
        <v>572</v>
      </c>
      <c r="C204" s="3" t="s">
        <v>94</v>
      </c>
      <c r="D204" s="3"/>
      <c r="E204" s="3" t="s">
        <v>95</v>
      </c>
      <c r="F204" s="3"/>
    </row>
    <row r="205" spans="1:6" ht="15" customHeight="1" x14ac:dyDescent="0.25">
      <c r="A205" s="3" t="s">
        <v>43</v>
      </c>
      <c r="B205" s="3" t="s">
        <v>572</v>
      </c>
      <c r="C205" s="3" t="s">
        <v>94</v>
      </c>
      <c r="D205" s="3"/>
      <c r="E205" s="3" t="s">
        <v>95</v>
      </c>
      <c r="F205" s="3"/>
    </row>
    <row r="206" spans="1:6" ht="15" customHeight="1" x14ac:dyDescent="0.25">
      <c r="A206" s="3" t="s">
        <v>44</v>
      </c>
      <c r="B206" s="3" t="s">
        <v>757</v>
      </c>
      <c r="C206" s="3" t="s">
        <v>15</v>
      </c>
      <c r="D206" s="3" t="s">
        <v>758</v>
      </c>
      <c r="E206" s="3" t="s">
        <v>181</v>
      </c>
      <c r="F206" s="3" t="s">
        <v>750</v>
      </c>
    </row>
    <row r="207" spans="1:6" ht="15" customHeight="1" x14ac:dyDescent="0.25">
      <c r="A207" s="3" t="s">
        <v>45</v>
      </c>
      <c r="B207" s="3" t="s">
        <v>759</v>
      </c>
      <c r="C207" s="3" t="s">
        <v>15</v>
      </c>
      <c r="D207" s="3" t="s">
        <v>758</v>
      </c>
      <c r="E207" s="3" t="s">
        <v>181</v>
      </c>
      <c r="F207" s="3" t="s">
        <v>750</v>
      </c>
    </row>
    <row r="208" spans="1:6" ht="15" customHeight="1" x14ac:dyDescent="0.25">
      <c r="A208" s="9" t="s">
        <v>46</v>
      </c>
      <c r="B208" s="9"/>
      <c r="C208" s="9"/>
      <c r="D208" s="9"/>
      <c r="E208" s="9"/>
      <c r="F208" s="9"/>
    </row>
    <row r="209" spans="1:6" ht="15" customHeight="1" x14ac:dyDescent="0.25">
      <c r="A209" s="3" t="s">
        <v>47</v>
      </c>
      <c r="B209" s="3" t="s">
        <v>760</v>
      </c>
      <c r="C209" s="3" t="s">
        <v>18</v>
      </c>
      <c r="D209" s="3" t="s">
        <v>761</v>
      </c>
      <c r="E209" s="3" t="s">
        <v>127</v>
      </c>
      <c r="F209" s="3" t="s">
        <v>762</v>
      </c>
    </row>
    <row r="210" spans="1:6" ht="15" customHeight="1" x14ac:dyDescent="0.25">
      <c r="A210" s="3" t="s">
        <v>50</v>
      </c>
      <c r="B210" s="3" t="s">
        <v>763</v>
      </c>
      <c r="C210" s="3" t="s">
        <v>18</v>
      </c>
      <c r="D210" s="3" t="s">
        <v>761</v>
      </c>
      <c r="E210" s="3" t="s">
        <v>127</v>
      </c>
      <c r="F210" s="3" t="s">
        <v>762</v>
      </c>
    </row>
    <row r="211" spans="1:6" ht="15" customHeight="1" x14ac:dyDescent="0.25">
      <c r="A211" s="3" t="s">
        <v>51</v>
      </c>
      <c r="B211" s="3" t="s">
        <v>764</v>
      </c>
      <c r="C211" s="3" t="s">
        <v>17</v>
      </c>
      <c r="D211" s="3" t="s">
        <v>765</v>
      </c>
      <c r="E211" s="3" t="s">
        <v>103</v>
      </c>
      <c r="F211" s="3" t="s">
        <v>766</v>
      </c>
    </row>
    <row r="212" spans="1:6" ht="15" customHeight="1" x14ac:dyDescent="0.25">
      <c r="A212" s="3" t="s">
        <v>53</v>
      </c>
      <c r="B212" s="3" t="s">
        <v>767</v>
      </c>
      <c r="C212" s="3" t="s">
        <v>17</v>
      </c>
      <c r="D212" s="3" t="s">
        <v>765</v>
      </c>
      <c r="E212" s="3" t="s">
        <v>103</v>
      </c>
      <c r="F212" s="3" t="s">
        <v>766</v>
      </c>
    </row>
    <row r="213" spans="1:6" ht="15" customHeight="1" x14ac:dyDescent="0.25">
      <c r="A213" s="7" t="s">
        <v>768</v>
      </c>
      <c r="B213" s="7"/>
      <c r="C213" s="7"/>
      <c r="D213" s="7"/>
      <c r="E213" s="7"/>
      <c r="F213" s="7"/>
    </row>
    <row r="214" spans="1:6" ht="15" customHeight="1" x14ac:dyDescent="0.25">
      <c r="A214" s="3" t="s">
        <v>41</v>
      </c>
      <c r="B214" s="3" t="s">
        <v>625</v>
      </c>
      <c r="C214" s="3" t="s">
        <v>68</v>
      </c>
      <c r="F214" s="3"/>
    </row>
    <row r="215" spans="1:6" ht="15" customHeight="1" x14ac:dyDescent="0.25">
      <c r="A215" s="3" t="s">
        <v>43</v>
      </c>
      <c r="B215" s="3" t="s">
        <v>625</v>
      </c>
      <c r="C215" s="3" t="s">
        <v>68</v>
      </c>
      <c r="F215" s="3"/>
    </row>
    <row r="216" spans="1:6" ht="15" customHeight="1" x14ac:dyDescent="0.25">
      <c r="A216" s="3" t="s">
        <v>44</v>
      </c>
      <c r="B216" s="3" t="s">
        <v>573</v>
      </c>
      <c r="C216" s="3" t="s">
        <v>90</v>
      </c>
      <c r="D216" s="3"/>
      <c r="E216" s="3" t="s">
        <v>91</v>
      </c>
      <c r="F216" s="3"/>
    </row>
    <row r="217" spans="1:6" ht="15" customHeight="1" x14ac:dyDescent="0.25">
      <c r="A217" s="3" t="s">
        <v>45</v>
      </c>
      <c r="B217" s="3" t="s">
        <v>573</v>
      </c>
      <c r="C217" s="3" t="s">
        <v>90</v>
      </c>
      <c r="D217" s="3"/>
      <c r="E217" s="3" t="s">
        <v>91</v>
      </c>
      <c r="F217" s="3"/>
    </row>
    <row r="218" spans="1:6" ht="15" customHeight="1" x14ac:dyDescent="0.25">
      <c r="A218" s="9" t="s">
        <v>46</v>
      </c>
      <c r="B218" s="9"/>
      <c r="C218" s="9"/>
      <c r="D218" s="9"/>
      <c r="E218" s="9"/>
      <c r="F218" s="9"/>
    </row>
    <row r="219" spans="1:6" ht="15" customHeight="1" x14ac:dyDescent="0.25">
      <c r="A219" s="3" t="s">
        <v>47</v>
      </c>
      <c r="B219" s="3" t="s">
        <v>769</v>
      </c>
      <c r="C219" s="3" t="s">
        <v>355</v>
      </c>
      <c r="D219" s="3" t="s">
        <v>770</v>
      </c>
      <c r="E219" s="3" t="s">
        <v>706</v>
      </c>
      <c r="F219" s="3" t="s">
        <v>771</v>
      </c>
    </row>
    <row r="220" spans="1:6" ht="15" customHeight="1" x14ac:dyDescent="0.25">
      <c r="A220" s="3" t="s">
        <v>50</v>
      </c>
      <c r="B220" s="3" t="s">
        <v>772</v>
      </c>
      <c r="C220" s="3" t="s">
        <v>355</v>
      </c>
      <c r="D220" s="3" t="s">
        <v>770</v>
      </c>
      <c r="E220" s="3" t="s">
        <v>706</v>
      </c>
      <c r="F220" s="3" t="s">
        <v>771</v>
      </c>
    </row>
    <row r="221" spans="1:6" ht="15" customHeight="1" x14ac:dyDescent="0.25">
      <c r="A221" s="3" t="s">
        <v>51</v>
      </c>
      <c r="B221" s="3" t="s">
        <v>769</v>
      </c>
      <c r="C221" s="3" t="s">
        <v>359</v>
      </c>
      <c r="D221" s="3" t="s">
        <v>770</v>
      </c>
      <c r="E221" s="3" t="s">
        <v>706</v>
      </c>
      <c r="F221" s="3" t="s">
        <v>771</v>
      </c>
    </row>
    <row r="222" spans="1:6" ht="15" customHeight="1" x14ac:dyDescent="0.25">
      <c r="A222" s="3" t="s">
        <v>53</v>
      </c>
      <c r="B222" s="3" t="s">
        <v>772</v>
      </c>
      <c r="C222" s="3" t="s">
        <v>359</v>
      </c>
      <c r="D222" s="3" t="s">
        <v>770</v>
      </c>
      <c r="E222" s="3" t="s">
        <v>706</v>
      </c>
      <c r="F222" s="3" t="s">
        <v>771</v>
      </c>
    </row>
    <row r="223" spans="1:6" ht="15" customHeight="1" x14ac:dyDescent="0.25">
      <c r="A223" s="7" t="s">
        <v>773</v>
      </c>
      <c r="B223" s="7"/>
      <c r="C223" s="7"/>
      <c r="D223" s="7"/>
      <c r="E223" s="7"/>
      <c r="F223" s="7"/>
    </row>
    <row r="224" spans="1:6" ht="15" customHeight="1" x14ac:dyDescent="0.25">
      <c r="A224" s="3" t="s">
        <v>41</v>
      </c>
      <c r="B224" s="3" t="s">
        <v>646</v>
      </c>
      <c r="C224" s="3" t="s">
        <v>56</v>
      </c>
      <c r="D224" s="3"/>
      <c r="E224" s="3"/>
      <c r="F224" s="3"/>
    </row>
    <row r="225" spans="1:6" ht="15" customHeight="1" x14ac:dyDescent="0.25">
      <c r="A225" s="3" t="s">
        <v>43</v>
      </c>
      <c r="B225" s="3" t="s">
        <v>646</v>
      </c>
      <c r="C225" s="3" t="s">
        <v>56</v>
      </c>
      <c r="D225" s="3"/>
      <c r="E225" s="3"/>
      <c r="F225" s="3"/>
    </row>
    <row r="226" spans="1:6" ht="15" customHeight="1" x14ac:dyDescent="0.25">
      <c r="A226" s="3" t="s">
        <v>44</v>
      </c>
      <c r="B226" s="3" t="s">
        <v>774</v>
      </c>
      <c r="C226" s="3" t="s">
        <v>15</v>
      </c>
      <c r="D226" s="3" t="s">
        <v>775</v>
      </c>
      <c r="E226" s="3" t="s">
        <v>181</v>
      </c>
      <c r="F226" s="3" t="s">
        <v>776</v>
      </c>
    </row>
    <row r="227" spans="1:6" ht="15" customHeight="1" x14ac:dyDescent="0.25">
      <c r="A227" s="3" t="s">
        <v>45</v>
      </c>
      <c r="B227" s="3" t="s">
        <v>777</v>
      </c>
      <c r="C227" s="3" t="s">
        <v>15</v>
      </c>
      <c r="D227" s="3" t="s">
        <v>775</v>
      </c>
      <c r="E227" s="3" t="s">
        <v>181</v>
      </c>
      <c r="F227" s="3" t="s">
        <v>776</v>
      </c>
    </row>
    <row r="228" spans="1:6" ht="15" customHeight="1" x14ac:dyDescent="0.25">
      <c r="A228" s="9" t="s">
        <v>46</v>
      </c>
      <c r="B228" s="9"/>
      <c r="C228" s="9"/>
      <c r="D228" s="9"/>
      <c r="E228" s="9"/>
      <c r="F228" s="9"/>
    </row>
    <row r="229" spans="1:6" ht="15" customHeight="1" x14ac:dyDescent="0.25">
      <c r="A229" s="3" t="s">
        <v>47</v>
      </c>
      <c r="B229" s="3" t="s">
        <v>778</v>
      </c>
      <c r="C229" s="3" t="s">
        <v>13</v>
      </c>
      <c r="D229" s="3" t="s">
        <v>779</v>
      </c>
      <c r="E229" s="3" t="s">
        <v>62</v>
      </c>
      <c r="F229" s="3" t="s">
        <v>780</v>
      </c>
    </row>
    <row r="230" spans="1:6" ht="15" customHeight="1" x14ac:dyDescent="0.25">
      <c r="A230" s="3" t="s">
        <v>50</v>
      </c>
      <c r="B230" s="3" t="s">
        <v>781</v>
      </c>
      <c r="C230" s="3" t="s">
        <v>13</v>
      </c>
      <c r="D230" s="3" t="s">
        <v>779</v>
      </c>
      <c r="E230" s="3" t="s">
        <v>62</v>
      </c>
      <c r="F230" s="3" t="s">
        <v>780</v>
      </c>
    </row>
    <row r="231" spans="1:6" ht="15" customHeight="1" x14ac:dyDescent="0.25">
      <c r="A231" s="3" t="s">
        <v>51</v>
      </c>
      <c r="B231" s="3" t="s">
        <v>782</v>
      </c>
      <c r="C231" s="3" t="s">
        <v>18</v>
      </c>
      <c r="D231" s="3" t="s">
        <v>783</v>
      </c>
      <c r="E231" s="3" t="s">
        <v>127</v>
      </c>
      <c r="F231" s="3" t="s">
        <v>762</v>
      </c>
    </row>
    <row r="232" spans="1:6" ht="15" customHeight="1" x14ac:dyDescent="0.25">
      <c r="A232" s="3" t="s">
        <v>53</v>
      </c>
      <c r="B232" s="3" t="s">
        <v>784</v>
      </c>
      <c r="C232" s="3" t="s">
        <v>18</v>
      </c>
      <c r="D232" s="3" t="s">
        <v>783</v>
      </c>
      <c r="E232" s="3" t="s">
        <v>127</v>
      </c>
      <c r="F232" s="3" t="s">
        <v>762</v>
      </c>
    </row>
    <row r="233" spans="1:6" ht="15" customHeight="1" x14ac:dyDescent="0.25">
      <c r="A233" s="6" t="s">
        <v>337</v>
      </c>
      <c r="B233" s="6"/>
      <c r="C233" s="6"/>
      <c r="D233" s="6"/>
      <c r="E233" s="6"/>
      <c r="F233" s="6"/>
    </row>
    <row r="234" spans="1:6" ht="15" customHeight="1" x14ac:dyDescent="0.25">
      <c r="A234" s="7" t="s">
        <v>785</v>
      </c>
      <c r="B234" s="7"/>
      <c r="C234" s="7"/>
      <c r="D234" s="7"/>
      <c r="E234" s="7"/>
      <c r="F234" s="7"/>
    </row>
    <row r="235" spans="1:6" ht="15" customHeight="1" x14ac:dyDescent="0.25">
      <c r="A235" s="3" t="s">
        <v>41</v>
      </c>
      <c r="B235" s="3" t="s">
        <v>591</v>
      </c>
      <c r="C235" s="3" t="s">
        <v>88</v>
      </c>
      <c r="D235" s="3"/>
      <c r="E235" s="3"/>
      <c r="F235" s="3"/>
    </row>
    <row r="236" spans="1:6" ht="15" customHeight="1" x14ac:dyDescent="0.25">
      <c r="A236" s="3" t="s">
        <v>43</v>
      </c>
      <c r="B236" s="3" t="s">
        <v>591</v>
      </c>
      <c r="C236" s="3" t="s">
        <v>88</v>
      </c>
      <c r="D236" s="3"/>
      <c r="E236" s="3"/>
      <c r="F236" s="3"/>
    </row>
    <row r="237" spans="1:6" ht="15" customHeight="1" x14ac:dyDescent="0.25">
      <c r="A237" s="3" t="s">
        <v>44</v>
      </c>
      <c r="B237" s="3" t="s">
        <v>786</v>
      </c>
      <c r="C237" s="3" t="s">
        <v>18</v>
      </c>
      <c r="D237" s="3" t="s">
        <v>787</v>
      </c>
      <c r="E237" s="3" t="s">
        <v>127</v>
      </c>
      <c r="F237" s="3" t="s">
        <v>788</v>
      </c>
    </row>
    <row r="238" spans="1:6" ht="15" customHeight="1" x14ac:dyDescent="0.25">
      <c r="A238" s="3" t="s">
        <v>45</v>
      </c>
      <c r="B238" s="3" t="s">
        <v>789</v>
      </c>
      <c r="C238" s="3" t="s">
        <v>18</v>
      </c>
      <c r="D238" s="3" t="s">
        <v>787</v>
      </c>
      <c r="E238" s="3" t="s">
        <v>127</v>
      </c>
      <c r="F238" s="3" t="s">
        <v>788</v>
      </c>
    </row>
    <row r="239" spans="1:6" ht="15" customHeight="1" x14ac:dyDescent="0.25">
      <c r="A239" s="9" t="s">
        <v>46</v>
      </c>
      <c r="B239" s="9"/>
      <c r="C239" s="9"/>
      <c r="D239" s="9"/>
      <c r="E239" s="9"/>
      <c r="F239" s="9"/>
    </row>
    <row r="240" spans="1:6" ht="15" customHeight="1" x14ac:dyDescent="0.25">
      <c r="A240" s="3" t="s">
        <v>47</v>
      </c>
      <c r="B240" s="3" t="s">
        <v>790</v>
      </c>
      <c r="C240" s="3" t="s">
        <v>15</v>
      </c>
      <c r="D240" s="3" t="s">
        <v>791</v>
      </c>
      <c r="E240" s="3" t="s">
        <v>181</v>
      </c>
      <c r="F240" s="3" t="s">
        <v>792</v>
      </c>
    </row>
    <row r="241" spans="1:6" ht="15" customHeight="1" x14ac:dyDescent="0.25">
      <c r="A241" s="3" t="s">
        <v>50</v>
      </c>
      <c r="B241" s="3" t="s">
        <v>793</v>
      </c>
      <c r="C241" s="3" t="s">
        <v>15</v>
      </c>
      <c r="D241" s="3" t="s">
        <v>791</v>
      </c>
      <c r="E241" s="3" t="s">
        <v>181</v>
      </c>
      <c r="F241" s="3" t="s">
        <v>792</v>
      </c>
    </row>
    <row r="242" spans="1:6" ht="15" customHeight="1" x14ac:dyDescent="0.25">
      <c r="A242" s="3" t="s">
        <v>51</v>
      </c>
      <c r="B242" s="3" t="s">
        <v>794</v>
      </c>
      <c r="C242" s="3" t="s">
        <v>17</v>
      </c>
      <c r="D242" s="3" t="s">
        <v>765</v>
      </c>
      <c r="E242" s="3" t="s">
        <v>103</v>
      </c>
      <c r="F242" s="3" t="s">
        <v>766</v>
      </c>
    </row>
    <row r="243" spans="1:6" ht="15" customHeight="1" x14ac:dyDescent="0.25">
      <c r="A243" s="3" t="s">
        <v>53</v>
      </c>
      <c r="B243" s="3" t="s">
        <v>795</v>
      </c>
      <c r="C243" s="3" t="s">
        <v>17</v>
      </c>
      <c r="D243" s="3" t="s">
        <v>796</v>
      </c>
      <c r="E243" s="3" t="s">
        <v>103</v>
      </c>
      <c r="F243" s="3" t="s">
        <v>797</v>
      </c>
    </row>
    <row r="244" spans="1:6" ht="15" customHeight="1" x14ac:dyDescent="0.25">
      <c r="A244" s="7" t="s">
        <v>798</v>
      </c>
      <c r="B244" s="7"/>
      <c r="C244" s="7"/>
      <c r="D244" s="7"/>
      <c r="E244" s="7"/>
      <c r="F244" s="7"/>
    </row>
    <row r="245" spans="1:6" ht="15" customHeight="1" x14ac:dyDescent="0.25">
      <c r="A245" s="3" t="s">
        <v>41</v>
      </c>
      <c r="B245" s="3" t="s">
        <v>799</v>
      </c>
      <c r="C245" s="3" t="s">
        <v>15</v>
      </c>
      <c r="D245" s="3" t="s">
        <v>800</v>
      </c>
      <c r="E245" s="3" t="s">
        <v>181</v>
      </c>
      <c r="F245" s="3" t="s">
        <v>801</v>
      </c>
    </row>
    <row r="246" spans="1:6" ht="15" customHeight="1" x14ac:dyDescent="0.25">
      <c r="A246" s="3" t="s">
        <v>43</v>
      </c>
      <c r="B246" s="3" t="s">
        <v>802</v>
      </c>
      <c r="C246" s="3" t="s">
        <v>15</v>
      </c>
      <c r="D246" s="3" t="s">
        <v>800</v>
      </c>
      <c r="E246" s="3" t="s">
        <v>181</v>
      </c>
      <c r="F246" s="3" t="s">
        <v>801</v>
      </c>
    </row>
    <row r="247" spans="1:6" ht="15" customHeight="1" x14ac:dyDescent="0.25">
      <c r="A247" s="3" t="s">
        <v>44</v>
      </c>
      <c r="B247" s="3" t="s">
        <v>803</v>
      </c>
      <c r="C247" s="3" t="s">
        <v>15</v>
      </c>
      <c r="D247" s="3" t="s">
        <v>804</v>
      </c>
      <c r="E247" s="3" t="s">
        <v>274</v>
      </c>
      <c r="F247" s="3" t="s">
        <v>805</v>
      </c>
    </row>
    <row r="248" spans="1:6" ht="15" customHeight="1" x14ac:dyDescent="0.25">
      <c r="A248" s="3" t="s">
        <v>45</v>
      </c>
      <c r="B248" s="3" t="s">
        <v>806</v>
      </c>
      <c r="C248" s="3" t="s">
        <v>15</v>
      </c>
      <c r="D248" s="3" t="s">
        <v>804</v>
      </c>
      <c r="E248" s="3" t="s">
        <v>274</v>
      </c>
      <c r="F248" s="3" t="s">
        <v>805</v>
      </c>
    </row>
    <row r="249" spans="1:6" ht="15" customHeight="1" x14ac:dyDescent="0.25">
      <c r="A249" s="9" t="s">
        <v>46</v>
      </c>
      <c r="B249" s="9"/>
      <c r="C249" s="9"/>
      <c r="D249" s="9"/>
      <c r="E249" s="9"/>
      <c r="F249" s="9"/>
    </row>
    <row r="250" spans="1:6" ht="15" customHeight="1" x14ac:dyDescent="0.25">
      <c r="A250" s="3" t="s">
        <v>47</v>
      </c>
      <c r="B250" s="3" t="s">
        <v>807</v>
      </c>
      <c r="C250" s="3" t="s">
        <v>808</v>
      </c>
      <c r="D250" s="3" t="s">
        <v>809</v>
      </c>
      <c r="E250" s="3" t="s">
        <v>810</v>
      </c>
      <c r="F250" s="3" t="s">
        <v>811</v>
      </c>
    </row>
    <row r="251" spans="1:6" ht="15" customHeight="1" x14ac:dyDescent="0.25">
      <c r="A251" s="3" t="s">
        <v>50</v>
      </c>
      <c r="B251" s="3" t="s">
        <v>812</v>
      </c>
      <c r="C251" s="3" t="s">
        <v>808</v>
      </c>
      <c r="D251" s="3" t="s">
        <v>809</v>
      </c>
      <c r="E251" s="3" t="s">
        <v>810</v>
      </c>
      <c r="F251" s="3" t="s">
        <v>811</v>
      </c>
    </row>
    <row r="252" spans="1:6" ht="15" customHeight="1" x14ac:dyDescent="0.25">
      <c r="A252" s="3" t="s">
        <v>51</v>
      </c>
      <c r="B252" s="3" t="s">
        <v>807</v>
      </c>
      <c r="C252" s="3" t="s">
        <v>813</v>
      </c>
      <c r="D252" s="3" t="s">
        <v>809</v>
      </c>
      <c r="E252" s="3" t="s">
        <v>810</v>
      </c>
      <c r="F252" s="3" t="s">
        <v>811</v>
      </c>
    </row>
    <row r="253" spans="1:6" ht="15" customHeight="1" x14ac:dyDescent="0.25">
      <c r="A253" s="3" t="s">
        <v>53</v>
      </c>
      <c r="B253" s="3" t="s">
        <v>812</v>
      </c>
      <c r="C253" s="3" t="s">
        <v>813</v>
      </c>
      <c r="D253" s="3" t="s">
        <v>809</v>
      </c>
      <c r="E253" s="3" t="s">
        <v>810</v>
      </c>
      <c r="F253" s="3" t="s">
        <v>811</v>
      </c>
    </row>
    <row r="254" spans="1:6" ht="15" customHeight="1" x14ac:dyDescent="0.25">
      <c r="A254" s="7" t="s">
        <v>814</v>
      </c>
      <c r="B254" s="7"/>
      <c r="C254" s="7"/>
      <c r="D254" s="7"/>
      <c r="E254" s="7"/>
      <c r="F254" s="7"/>
    </row>
    <row r="255" spans="1:6" ht="15" customHeight="1" x14ac:dyDescent="0.25">
      <c r="A255" s="3" t="s">
        <v>41</v>
      </c>
      <c r="B255" s="3" t="s">
        <v>572</v>
      </c>
      <c r="C255" s="3" t="s">
        <v>94</v>
      </c>
      <c r="D255" s="3"/>
      <c r="E255" s="3" t="s">
        <v>95</v>
      </c>
      <c r="F255" s="3"/>
    </row>
    <row r="256" spans="1:6" ht="15" customHeight="1" x14ac:dyDescent="0.25">
      <c r="A256" s="3" t="s">
        <v>43</v>
      </c>
      <c r="B256" s="3" t="s">
        <v>572</v>
      </c>
      <c r="C256" s="3" t="s">
        <v>94</v>
      </c>
      <c r="D256" s="3"/>
      <c r="E256" s="3" t="s">
        <v>95</v>
      </c>
      <c r="F256" s="3"/>
    </row>
    <row r="257" spans="1:6" ht="15" customHeight="1" x14ac:dyDescent="0.25">
      <c r="A257" s="3" t="s">
        <v>44</v>
      </c>
      <c r="B257" s="3" t="s">
        <v>815</v>
      </c>
      <c r="C257" s="3" t="s">
        <v>519</v>
      </c>
      <c r="D257" s="3" t="s">
        <v>816</v>
      </c>
      <c r="E257" s="3" t="s">
        <v>532</v>
      </c>
      <c r="F257" s="3" t="s">
        <v>817</v>
      </c>
    </row>
    <row r="258" spans="1:6" ht="15" customHeight="1" x14ac:dyDescent="0.25">
      <c r="A258" s="3" t="s">
        <v>45</v>
      </c>
      <c r="B258" s="3" t="s">
        <v>818</v>
      </c>
      <c r="C258" s="3" t="s">
        <v>519</v>
      </c>
      <c r="D258" s="3" t="s">
        <v>819</v>
      </c>
      <c r="E258" s="3" t="s">
        <v>532</v>
      </c>
      <c r="F258" s="3" t="s">
        <v>817</v>
      </c>
    </row>
    <row r="259" spans="1:6" ht="15" customHeight="1" x14ac:dyDescent="0.25">
      <c r="A259" s="9" t="s">
        <v>46</v>
      </c>
      <c r="B259" s="9"/>
      <c r="C259" s="9"/>
      <c r="D259" s="9"/>
      <c r="E259" s="9"/>
      <c r="F259" s="9"/>
    </row>
    <row r="260" spans="1:6" ht="15" customHeight="1" x14ac:dyDescent="0.25">
      <c r="A260" s="3" t="s">
        <v>47</v>
      </c>
      <c r="B260" s="3" t="s">
        <v>820</v>
      </c>
      <c r="C260" s="3" t="s">
        <v>15</v>
      </c>
      <c r="D260" s="3" t="s">
        <v>821</v>
      </c>
      <c r="E260" s="3" t="s">
        <v>274</v>
      </c>
      <c r="F260" s="3" t="s">
        <v>822</v>
      </c>
    </row>
    <row r="261" spans="1:6" ht="15" customHeight="1" x14ac:dyDescent="0.25">
      <c r="A261" s="3" t="s">
        <v>50</v>
      </c>
      <c r="B261" s="3" t="s">
        <v>823</v>
      </c>
      <c r="C261" s="3" t="s">
        <v>15</v>
      </c>
      <c r="D261" s="3" t="s">
        <v>821</v>
      </c>
      <c r="E261" s="3" t="s">
        <v>274</v>
      </c>
      <c r="F261" s="3" t="s">
        <v>822</v>
      </c>
    </row>
    <row r="262" spans="1:6" ht="15" customHeight="1" x14ac:dyDescent="0.25">
      <c r="A262" s="3" t="s">
        <v>51</v>
      </c>
      <c r="B262" s="3" t="s">
        <v>824</v>
      </c>
      <c r="C262" s="3" t="s">
        <v>542</v>
      </c>
      <c r="D262" s="3" t="s">
        <v>825</v>
      </c>
      <c r="E262" s="3" t="s">
        <v>544</v>
      </c>
      <c r="F262" s="3" t="s">
        <v>826</v>
      </c>
    </row>
    <row r="263" spans="1:6" ht="15" customHeight="1" x14ac:dyDescent="0.25">
      <c r="A263" s="3" t="s">
        <v>53</v>
      </c>
      <c r="B263" s="3" t="s">
        <v>827</v>
      </c>
      <c r="C263" s="3" t="s">
        <v>542</v>
      </c>
      <c r="D263" s="3" t="s">
        <v>828</v>
      </c>
      <c r="E263" s="3" t="s">
        <v>544</v>
      </c>
      <c r="F263" s="3" t="s">
        <v>829</v>
      </c>
    </row>
    <row r="264" spans="1:6" ht="15" customHeight="1" x14ac:dyDescent="0.25">
      <c r="A264" s="7" t="s">
        <v>830</v>
      </c>
      <c r="B264" s="7"/>
      <c r="C264" s="7"/>
      <c r="D264" s="7"/>
      <c r="E264" s="7"/>
      <c r="F264" s="7"/>
    </row>
    <row r="265" spans="1:6" ht="15" customHeight="1" x14ac:dyDescent="0.25">
      <c r="A265" s="3" t="s">
        <v>41</v>
      </c>
      <c r="B265" s="3" t="s">
        <v>625</v>
      </c>
      <c r="C265" s="3" t="s">
        <v>68</v>
      </c>
      <c r="F265" s="3"/>
    </row>
    <row r="266" spans="1:6" ht="15" customHeight="1" x14ac:dyDescent="0.25">
      <c r="A266" s="3" t="s">
        <v>43</v>
      </c>
      <c r="B266" s="3" t="s">
        <v>625</v>
      </c>
      <c r="C266" s="3" t="s">
        <v>68</v>
      </c>
      <c r="F266" s="3"/>
    </row>
    <row r="267" spans="1:6" ht="15" customHeight="1" x14ac:dyDescent="0.25">
      <c r="A267" s="3" t="s">
        <v>44</v>
      </c>
      <c r="B267" s="3" t="s">
        <v>573</v>
      </c>
      <c r="C267" s="3" t="s">
        <v>90</v>
      </c>
      <c r="D267" s="3"/>
      <c r="E267" s="3" t="s">
        <v>91</v>
      </c>
      <c r="F267" s="3"/>
    </row>
    <row r="268" spans="1:6" ht="15" customHeight="1" x14ac:dyDescent="0.25">
      <c r="A268" s="3" t="s">
        <v>45</v>
      </c>
      <c r="B268" s="3" t="s">
        <v>573</v>
      </c>
      <c r="C268" s="3" t="s">
        <v>90</v>
      </c>
      <c r="D268" s="3"/>
      <c r="E268" s="3" t="s">
        <v>91</v>
      </c>
      <c r="F268" s="3"/>
    </row>
    <row r="269" spans="1:6" ht="15" customHeight="1" x14ac:dyDescent="0.25">
      <c r="A269" s="9" t="s">
        <v>46</v>
      </c>
      <c r="B269" s="9"/>
      <c r="C269" s="9"/>
      <c r="D269" s="9"/>
      <c r="E269" s="9"/>
      <c r="F269" s="9"/>
    </row>
    <row r="270" spans="1:6" ht="15" customHeight="1" x14ac:dyDescent="0.25">
      <c r="A270" s="3" t="s">
        <v>47</v>
      </c>
      <c r="B270" s="3" t="s">
        <v>831</v>
      </c>
      <c r="C270" s="3" t="s">
        <v>18</v>
      </c>
      <c r="D270" s="3" t="s">
        <v>832</v>
      </c>
      <c r="E270" s="3" t="s">
        <v>127</v>
      </c>
      <c r="F270" s="3" t="s">
        <v>833</v>
      </c>
    </row>
    <row r="271" spans="1:6" ht="15" customHeight="1" x14ac:dyDescent="0.25">
      <c r="A271" s="3" t="s">
        <v>50</v>
      </c>
      <c r="B271" s="3" t="s">
        <v>834</v>
      </c>
      <c r="C271" s="3" t="s">
        <v>18</v>
      </c>
      <c r="D271" s="3" t="s">
        <v>832</v>
      </c>
      <c r="E271" s="3" t="s">
        <v>127</v>
      </c>
      <c r="F271" s="3" t="s">
        <v>833</v>
      </c>
    </row>
    <row r="272" spans="1:6" ht="15" customHeight="1" x14ac:dyDescent="0.25">
      <c r="A272" s="3" t="s">
        <v>51</v>
      </c>
      <c r="B272" s="3" t="s">
        <v>835</v>
      </c>
      <c r="C272" s="3" t="s">
        <v>17</v>
      </c>
      <c r="D272" s="3" t="s">
        <v>836</v>
      </c>
      <c r="E272" s="3" t="s">
        <v>103</v>
      </c>
      <c r="F272" s="3" t="s">
        <v>837</v>
      </c>
    </row>
    <row r="273" spans="1:6" ht="15" customHeight="1" x14ac:dyDescent="0.25">
      <c r="A273" s="3" t="s">
        <v>53</v>
      </c>
      <c r="B273" s="3"/>
      <c r="C273" s="3" t="s">
        <v>65</v>
      </c>
      <c r="D273" s="3"/>
      <c r="E273" s="3"/>
      <c r="F273" s="3"/>
    </row>
    <row r="274" spans="1:6" ht="15" customHeight="1" x14ac:dyDescent="0.25">
      <c r="A274" s="7" t="s">
        <v>838</v>
      </c>
      <c r="B274" s="7"/>
      <c r="C274" s="7"/>
      <c r="D274" s="7"/>
      <c r="E274" s="7"/>
      <c r="F274" s="7"/>
    </row>
    <row r="275" spans="1:6" ht="15" customHeight="1" x14ac:dyDescent="0.25">
      <c r="A275" s="3" t="s">
        <v>41</v>
      </c>
      <c r="B275" s="3" t="s">
        <v>646</v>
      </c>
      <c r="C275" s="3" t="s">
        <v>56</v>
      </c>
      <c r="D275" s="3"/>
      <c r="E275" s="3"/>
      <c r="F275" s="3"/>
    </row>
    <row r="276" spans="1:6" ht="15" customHeight="1" x14ac:dyDescent="0.25">
      <c r="A276" s="3" t="s">
        <v>43</v>
      </c>
      <c r="B276" s="3" t="s">
        <v>646</v>
      </c>
      <c r="C276" s="3" t="s">
        <v>56</v>
      </c>
      <c r="D276" s="3"/>
      <c r="E276" s="3"/>
      <c r="F276" s="3"/>
    </row>
    <row r="277" spans="1:6" ht="15" customHeight="1" x14ac:dyDescent="0.25">
      <c r="A277" s="3" t="s">
        <v>44</v>
      </c>
      <c r="B277" s="3" t="s">
        <v>839</v>
      </c>
      <c r="C277" s="3" t="s">
        <v>24</v>
      </c>
      <c r="D277" s="3" t="s">
        <v>840</v>
      </c>
      <c r="E277" s="3" t="s">
        <v>720</v>
      </c>
      <c r="F277" s="3" t="s">
        <v>841</v>
      </c>
    </row>
    <row r="278" spans="1:6" ht="15" customHeight="1" x14ac:dyDescent="0.25">
      <c r="A278" s="3" t="s">
        <v>45</v>
      </c>
      <c r="B278" s="3" t="s">
        <v>842</v>
      </c>
      <c r="C278" s="3" t="s">
        <v>24</v>
      </c>
      <c r="D278" s="3" t="s">
        <v>840</v>
      </c>
      <c r="E278" s="3" t="s">
        <v>720</v>
      </c>
      <c r="F278" s="3" t="s">
        <v>841</v>
      </c>
    </row>
    <row r="279" spans="1:6" ht="15" customHeight="1" x14ac:dyDescent="0.25">
      <c r="A279" s="9" t="s">
        <v>46</v>
      </c>
      <c r="B279" s="9"/>
      <c r="C279" s="9"/>
      <c r="D279" s="9"/>
      <c r="E279" s="9"/>
      <c r="F279" s="9"/>
    </row>
    <row r="280" spans="1:6" ht="15" customHeight="1" x14ac:dyDescent="0.25">
      <c r="A280" s="3" t="s">
        <v>47</v>
      </c>
      <c r="B280" s="3" t="s">
        <v>843</v>
      </c>
      <c r="C280" s="3" t="s">
        <v>13</v>
      </c>
      <c r="D280" s="3" t="s">
        <v>844</v>
      </c>
      <c r="E280" s="3" t="s">
        <v>110</v>
      </c>
      <c r="F280" s="3" t="s">
        <v>845</v>
      </c>
    </row>
    <row r="281" spans="1:6" ht="15" customHeight="1" x14ac:dyDescent="0.25">
      <c r="A281" s="3" t="s">
        <v>50</v>
      </c>
      <c r="B281" s="3" t="s">
        <v>846</v>
      </c>
      <c r="C281" s="3" t="s">
        <v>13</v>
      </c>
      <c r="D281" s="3" t="s">
        <v>844</v>
      </c>
      <c r="E281" s="3" t="s">
        <v>110</v>
      </c>
      <c r="F281" s="3" t="s">
        <v>845</v>
      </c>
    </row>
    <row r="282" spans="1:6" ht="15" customHeight="1" x14ac:dyDescent="0.25">
      <c r="A282" s="3" t="s">
        <v>51</v>
      </c>
      <c r="B282" s="3" t="s">
        <v>847</v>
      </c>
      <c r="C282" s="3" t="s">
        <v>18</v>
      </c>
      <c r="D282" s="3" t="s">
        <v>848</v>
      </c>
      <c r="E282" s="3" t="s">
        <v>127</v>
      </c>
      <c r="F282" s="3" t="s">
        <v>849</v>
      </c>
    </row>
    <row r="283" spans="1:6" ht="15" customHeight="1" x14ac:dyDescent="0.25">
      <c r="A283" s="3" t="s">
        <v>53</v>
      </c>
      <c r="B283" s="3" t="s">
        <v>850</v>
      </c>
      <c r="C283" s="3" t="s">
        <v>18</v>
      </c>
      <c r="D283" s="3" t="s">
        <v>848</v>
      </c>
      <c r="E283" s="3" t="s">
        <v>127</v>
      </c>
      <c r="F283" s="3" t="s">
        <v>849</v>
      </c>
    </row>
    <row r="284" spans="1:6" ht="15" customHeight="1" x14ac:dyDescent="0.25">
      <c r="A284" s="6" t="s">
        <v>399</v>
      </c>
      <c r="B284" s="6"/>
      <c r="C284" s="6"/>
      <c r="D284" s="6"/>
      <c r="E284" s="6"/>
      <c r="F284" s="6"/>
    </row>
    <row r="285" spans="1:6" ht="15" customHeight="1" x14ac:dyDescent="0.25">
      <c r="A285" s="7" t="s">
        <v>851</v>
      </c>
      <c r="B285" s="7"/>
      <c r="C285" s="7"/>
      <c r="D285" s="7"/>
      <c r="E285" s="7"/>
      <c r="F285" s="7"/>
    </row>
    <row r="286" spans="1:6" ht="15" customHeight="1" x14ac:dyDescent="0.25">
      <c r="A286" s="3" t="s">
        <v>41</v>
      </c>
      <c r="B286" s="3" t="s">
        <v>852</v>
      </c>
      <c r="C286" s="3" t="s">
        <v>17</v>
      </c>
      <c r="D286" s="3" t="s">
        <v>853</v>
      </c>
      <c r="E286" s="3" t="s">
        <v>103</v>
      </c>
      <c r="F286" s="3" t="s">
        <v>854</v>
      </c>
    </row>
    <row r="287" spans="1:6" ht="15" customHeight="1" x14ac:dyDescent="0.25">
      <c r="A287" s="3" t="s">
        <v>43</v>
      </c>
      <c r="B287" s="3" t="s">
        <v>855</v>
      </c>
      <c r="C287" s="3" t="s">
        <v>21</v>
      </c>
      <c r="D287" s="3" t="s">
        <v>856</v>
      </c>
      <c r="E287" s="3" t="s">
        <v>857</v>
      </c>
      <c r="F287" s="3" t="s">
        <v>858</v>
      </c>
    </row>
    <row r="288" spans="1:6" ht="15" customHeight="1" x14ac:dyDescent="0.25">
      <c r="A288" s="3" t="s">
        <v>44</v>
      </c>
      <c r="B288" s="3" t="s">
        <v>859</v>
      </c>
      <c r="C288" s="3" t="s">
        <v>21</v>
      </c>
      <c r="D288" s="3" t="s">
        <v>860</v>
      </c>
      <c r="E288" s="3" t="s">
        <v>247</v>
      </c>
      <c r="F288" s="3" t="s">
        <v>861</v>
      </c>
    </row>
    <row r="289" spans="1:6" ht="15" customHeight="1" x14ac:dyDescent="0.25">
      <c r="A289" s="3" t="s">
        <v>45</v>
      </c>
      <c r="B289" s="3" t="s">
        <v>862</v>
      </c>
      <c r="C289" s="3" t="s">
        <v>17</v>
      </c>
      <c r="D289" s="3" t="s">
        <v>853</v>
      </c>
      <c r="E289" s="3" t="s">
        <v>103</v>
      </c>
      <c r="F289" s="3" t="s">
        <v>861</v>
      </c>
    </row>
    <row r="290" spans="1:6" ht="15" customHeight="1" x14ac:dyDescent="0.25">
      <c r="A290" s="9" t="s">
        <v>46</v>
      </c>
      <c r="B290" s="9"/>
      <c r="C290" s="9"/>
      <c r="D290" s="9"/>
      <c r="E290" s="9"/>
      <c r="F290" s="9"/>
    </row>
    <row r="291" spans="1:6" ht="15" customHeight="1" x14ac:dyDescent="0.25">
      <c r="A291" s="3" t="s">
        <v>47</v>
      </c>
      <c r="B291" s="3" t="s">
        <v>863</v>
      </c>
      <c r="C291" s="3" t="s">
        <v>18</v>
      </c>
      <c r="D291" s="3" t="s">
        <v>864</v>
      </c>
      <c r="E291" s="3" t="s">
        <v>127</v>
      </c>
      <c r="F291" s="3" t="s">
        <v>833</v>
      </c>
    </row>
    <row r="292" spans="1:6" ht="15" customHeight="1" x14ac:dyDescent="0.25">
      <c r="A292" s="3" t="s">
        <v>50</v>
      </c>
      <c r="B292" s="3" t="s">
        <v>865</v>
      </c>
      <c r="C292" s="3" t="s">
        <v>18</v>
      </c>
      <c r="D292" s="3" t="s">
        <v>864</v>
      </c>
      <c r="E292" s="3" t="s">
        <v>127</v>
      </c>
      <c r="F292" s="3" t="s">
        <v>833</v>
      </c>
    </row>
    <row r="293" spans="1:6" ht="15" customHeight="1" x14ac:dyDescent="0.25">
      <c r="A293" s="3" t="s">
        <v>51</v>
      </c>
      <c r="B293" s="3"/>
      <c r="C293" s="3" t="s">
        <v>65</v>
      </c>
      <c r="D293" s="3"/>
      <c r="E293" s="3"/>
      <c r="F293" s="3"/>
    </row>
    <row r="294" spans="1:6" ht="15" customHeight="1" x14ac:dyDescent="0.25">
      <c r="A294" s="3" t="s">
        <v>53</v>
      </c>
      <c r="B294" s="3"/>
      <c r="C294" s="3" t="s">
        <v>65</v>
      </c>
      <c r="D294" s="3"/>
      <c r="E294" s="3"/>
      <c r="F294" s="3"/>
    </row>
    <row r="295" spans="1:6" ht="15" customHeight="1" x14ac:dyDescent="0.25">
      <c r="A295" s="7" t="s">
        <v>866</v>
      </c>
      <c r="B295" s="7"/>
      <c r="C295" s="7"/>
      <c r="D295" s="7"/>
      <c r="E295" s="7"/>
      <c r="F295" s="7"/>
    </row>
    <row r="296" spans="1:6" ht="15" customHeight="1" x14ac:dyDescent="0.25">
      <c r="A296" s="3" t="s">
        <v>41</v>
      </c>
      <c r="B296" s="3" t="s">
        <v>625</v>
      </c>
      <c r="C296" s="3" t="s">
        <v>68</v>
      </c>
      <c r="D296" s="3"/>
      <c r="E296" s="3"/>
      <c r="F296" s="3"/>
    </row>
    <row r="297" spans="1:6" ht="15" customHeight="1" x14ac:dyDescent="0.25">
      <c r="A297" s="3" t="s">
        <v>43</v>
      </c>
      <c r="B297" s="3" t="s">
        <v>625</v>
      </c>
      <c r="C297" s="3" t="s">
        <v>68</v>
      </c>
      <c r="D297" s="3"/>
      <c r="E297" s="3"/>
      <c r="F297" s="3"/>
    </row>
    <row r="298" spans="1:6" ht="15" customHeight="1" x14ac:dyDescent="0.25">
      <c r="A298" s="3" t="s">
        <v>44</v>
      </c>
      <c r="B298" s="3" t="s">
        <v>867</v>
      </c>
      <c r="C298" s="3" t="s">
        <v>24</v>
      </c>
      <c r="D298" s="3" t="s">
        <v>868</v>
      </c>
      <c r="E298" s="3" t="s">
        <v>720</v>
      </c>
      <c r="F298" s="3" t="s">
        <v>869</v>
      </c>
    </row>
    <row r="299" spans="1:6" ht="15" customHeight="1" x14ac:dyDescent="0.25">
      <c r="A299" s="3" t="s">
        <v>45</v>
      </c>
      <c r="B299" s="3" t="s">
        <v>870</v>
      </c>
      <c r="C299" s="3" t="s">
        <v>24</v>
      </c>
      <c r="D299" s="3" t="s">
        <v>868</v>
      </c>
      <c r="E299" s="3" t="s">
        <v>720</v>
      </c>
      <c r="F299" s="3" t="s">
        <v>869</v>
      </c>
    </row>
    <row r="300" spans="1:6" ht="15" customHeight="1" x14ac:dyDescent="0.25">
      <c r="A300" s="9" t="s">
        <v>46</v>
      </c>
      <c r="B300" s="9"/>
      <c r="C300" s="9"/>
      <c r="D300" s="9"/>
      <c r="E300" s="9"/>
      <c r="F300" s="9"/>
    </row>
    <row r="301" spans="1:6" ht="15" customHeight="1" x14ac:dyDescent="0.25">
      <c r="A301" s="3" t="s">
        <v>47</v>
      </c>
      <c r="B301" s="3" t="s">
        <v>871</v>
      </c>
      <c r="C301" s="3" t="s">
        <v>22</v>
      </c>
      <c r="D301" s="3" t="s">
        <v>872</v>
      </c>
      <c r="E301" s="3" t="s">
        <v>213</v>
      </c>
      <c r="F301" s="3" t="s">
        <v>873</v>
      </c>
    </row>
    <row r="302" spans="1:6" ht="15" customHeight="1" x14ac:dyDescent="0.25">
      <c r="A302" s="3" t="s">
        <v>50</v>
      </c>
      <c r="B302" s="3" t="s">
        <v>874</v>
      </c>
      <c r="C302" s="3" t="s">
        <v>22</v>
      </c>
      <c r="D302" s="3" t="s">
        <v>875</v>
      </c>
      <c r="E302" s="3" t="s">
        <v>213</v>
      </c>
      <c r="F302" s="3" t="s">
        <v>873</v>
      </c>
    </row>
    <row r="303" spans="1:6" ht="15" customHeight="1" x14ac:dyDescent="0.25">
      <c r="A303" s="3" t="s">
        <v>51</v>
      </c>
      <c r="B303" s="3"/>
      <c r="C303" s="3" t="s">
        <v>65</v>
      </c>
      <c r="D303" s="3"/>
      <c r="E303" s="3"/>
      <c r="F303" s="3"/>
    </row>
    <row r="304" spans="1:6" ht="15" customHeight="1" x14ac:dyDescent="0.25">
      <c r="A304" s="3" t="s">
        <v>53</v>
      </c>
      <c r="B304" s="3"/>
      <c r="C304" s="3" t="s">
        <v>65</v>
      </c>
      <c r="D304" s="3"/>
      <c r="E304" s="3"/>
      <c r="F304" s="3"/>
    </row>
    <row r="305" spans="1:6" ht="15" customHeight="1" x14ac:dyDescent="0.25">
      <c r="A305" s="7" t="s">
        <v>876</v>
      </c>
      <c r="B305" s="7"/>
      <c r="C305" s="7"/>
      <c r="D305" s="7"/>
      <c r="E305" s="7"/>
      <c r="F305" s="7"/>
    </row>
    <row r="306" spans="1:6" ht="15" customHeight="1" x14ac:dyDescent="0.25">
      <c r="A306" s="3" t="s">
        <v>41</v>
      </c>
      <c r="B306" s="3" t="s">
        <v>877</v>
      </c>
      <c r="C306" s="3" t="s">
        <v>878</v>
      </c>
      <c r="D306" s="3" t="s">
        <v>879</v>
      </c>
      <c r="E306" s="3" t="s">
        <v>880</v>
      </c>
      <c r="F306" s="3" t="s">
        <v>881</v>
      </c>
    </row>
    <row r="307" spans="1:6" ht="15" customHeight="1" x14ac:dyDescent="0.25">
      <c r="A307" s="3" t="s">
        <v>43</v>
      </c>
      <c r="B307" s="3" t="s">
        <v>882</v>
      </c>
      <c r="C307" s="3" t="s">
        <v>878</v>
      </c>
      <c r="D307" s="3" t="s">
        <v>883</v>
      </c>
      <c r="E307" s="3" t="s">
        <v>880</v>
      </c>
      <c r="F307" s="3" t="s">
        <v>881</v>
      </c>
    </row>
    <row r="308" spans="1:6" ht="15" customHeight="1" x14ac:dyDescent="0.25">
      <c r="A308" s="3" t="s">
        <v>44</v>
      </c>
      <c r="B308" s="3" t="s">
        <v>877</v>
      </c>
      <c r="C308" s="3" t="s">
        <v>884</v>
      </c>
      <c r="D308" s="3" t="s">
        <v>879</v>
      </c>
      <c r="E308" s="3" t="s">
        <v>880</v>
      </c>
      <c r="F308" s="3" t="s">
        <v>881</v>
      </c>
    </row>
    <row r="309" spans="1:6" ht="15" customHeight="1" x14ac:dyDescent="0.25">
      <c r="A309" s="3" t="s">
        <v>45</v>
      </c>
      <c r="B309" s="3" t="s">
        <v>882</v>
      </c>
      <c r="C309" s="3" t="s">
        <v>884</v>
      </c>
      <c r="D309" s="3" t="s">
        <v>883</v>
      </c>
      <c r="E309" s="3" t="s">
        <v>880</v>
      </c>
      <c r="F309" s="3" t="s">
        <v>881</v>
      </c>
    </row>
    <row r="310" spans="1:6" ht="15" customHeight="1" x14ac:dyDescent="0.25">
      <c r="A310" s="9" t="s">
        <v>46</v>
      </c>
      <c r="B310" s="9"/>
      <c r="C310" s="9"/>
      <c r="D310" s="9"/>
      <c r="E310" s="9"/>
      <c r="F310" s="9"/>
    </row>
    <row r="311" spans="1:6" ht="15" customHeight="1" x14ac:dyDescent="0.25">
      <c r="A311" s="3" t="s">
        <v>47</v>
      </c>
      <c r="B311" s="3" t="s">
        <v>885</v>
      </c>
      <c r="C311" s="3" t="s">
        <v>21</v>
      </c>
      <c r="D311" s="3" t="s">
        <v>886</v>
      </c>
      <c r="E311" s="3" t="s">
        <v>857</v>
      </c>
      <c r="F311" s="3" t="s">
        <v>887</v>
      </c>
    </row>
    <row r="312" spans="1:6" ht="15" customHeight="1" x14ac:dyDescent="0.25">
      <c r="A312" s="3" t="s">
        <v>50</v>
      </c>
      <c r="B312" s="3" t="s">
        <v>888</v>
      </c>
      <c r="C312" s="3" t="s">
        <v>564</v>
      </c>
      <c r="D312" s="3" t="s">
        <v>889</v>
      </c>
      <c r="E312" s="3" t="s">
        <v>566</v>
      </c>
      <c r="F312" s="3" t="s">
        <v>890</v>
      </c>
    </row>
    <row r="313" spans="1:6" ht="15" customHeight="1" x14ac:dyDescent="0.25">
      <c r="A313" s="3" t="s">
        <v>51</v>
      </c>
      <c r="B313" s="3" t="s">
        <v>888</v>
      </c>
      <c r="C313" s="3" t="s">
        <v>569</v>
      </c>
      <c r="D313" s="3" t="s">
        <v>889</v>
      </c>
      <c r="E313" s="3" t="s">
        <v>566</v>
      </c>
      <c r="F313" s="3" t="s">
        <v>890</v>
      </c>
    </row>
    <row r="314" spans="1:6" ht="15" customHeight="1" x14ac:dyDescent="0.25">
      <c r="A314" s="3" t="s">
        <v>53</v>
      </c>
      <c r="B314" s="3"/>
      <c r="C314" s="3" t="s">
        <v>65</v>
      </c>
      <c r="D314" s="3"/>
      <c r="E314" s="3"/>
      <c r="F314" s="3"/>
    </row>
    <row r="315" spans="1:6" ht="15" customHeight="1" x14ac:dyDescent="0.25">
      <c r="A315" s="7" t="s">
        <v>891</v>
      </c>
      <c r="B315" s="7"/>
      <c r="C315" s="7"/>
      <c r="D315" s="7"/>
      <c r="E315" s="7"/>
      <c r="F315" s="7"/>
    </row>
    <row r="316" spans="1:6" ht="15" customHeight="1" x14ac:dyDescent="0.25">
      <c r="A316" s="3" t="s">
        <v>41</v>
      </c>
      <c r="B316" s="3" t="s">
        <v>646</v>
      </c>
      <c r="C316" s="3" t="s">
        <v>56</v>
      </c>
      <c r="D316" s="3"/>
      <c r="E316" s="3"/>
      <c r="F316" s="3"/>
    </row>
    <row r="317" spans="1:6" ht="15" customHeight="1" x14ac:dyDescent="0.25">
      <c r="A317" s="3" t="s">
        <v>43</v>
      </c>
      <c r="B317" s="3" t="s">
        <v>646</v>
      </c>
      <c r="C317" s="3" t="s">
        <v>56</v>
      </c>
      <c r="D317" s="3"/>
      <c r="E317" s="3"/>
      <c r="F317" s="3"/>
    </row>
    <row r="318" spans="1:6" ht="15" customHeight="1" x14ac:dyDescent="0.25">
      <c r="A318" s="3" t="s">
        <v>44</v>
      </c>
      <c r="B318" s="3" t="s">
        <v>573</v>
      </c>
      <c r="C318" s="3" t="s">
        <v>90</v>
      </c>
      <c r="D318" s="3"/>
      <c r="E318" s="3" t="s">
        <v>91</v>
      </c>
      <c r="F318" s="3"/>
    </row>
    <row r="319" spans="1:6" ht="15" customHeight="1" x14ac:dyDescent="0.25">
      <c r="A319" s="3" t="s">
        <v>45</v>
      </c>
      <c r="B319" s="3" t="s">
        <v>573</v>
      </c>
      <c r="C319" s="3" t="s">
        <v>90</v>
      </c>
      <c r="D319" s="3"/>
      <c r="E319" s="3" t="s">
        <v>91</v>
      </c>
      <c r="F319" s="3"/>
    </row>
    <row r="320" spans="1:6" ht="15" customHeight="1" x14ac:dyDescent="0.25">
      <c r="A320" s="9" t="s">
        <v>46</v>
      </c>
      <c r="B320" s="9"/>
      <c r="C320" s="9"/>
      <c r="D320" s="9"/>
      <c r="E320" s="9"/>
      <c r="F320" s="9"/>
    </row>
    <row r="321" spans="1:6" ht="15" customHeight="1" x14ac:dyDescent="0.25">
      <c r="A321" s="3" t="s">
        <v>47</v>
      </c>
      <c r="B321" s="3" t="s">
        <v>892</v>
      </c>
      <c r="C321" s="3" t="s">
        <v>21</v>
      </c>
      <c r="D321" s="3" t="s">
        <v>893</v>
      </c>
      <c r="E321" s="3" t="s">
        <v>857</v>
      </c>
      <c r="F321" s="3" t="s">
        <v>894</v>
      </c>
    </row>
    <row r="322" spans="1:6" ht="15" customHeight="1" x14ac:dyDescent="0.25">
      <c r="A322" s="3" t="s">
        <v>50</v>
      </c>
      <c r="B322" s="3" t="s">
        <v>895</v>
      </c>
      <c r="C322" s="3" t="s">
        <v>21</v>
      </c>
      <c r="D322" s="3" t="s">
        <v>896</v>
      </c>
      <c r="E322" s="3" t="s">
        <v>857</v>
      </c>
      <c r="F322" s="3" t="s">
        <v>897</v>
      </c>
    </row>
    <row r="323" spans="1:6" ht="15" customHeight="1" x14ac:dyDescent="0.25">
      <c r="A323" s="3" t="s">
        <v>51</v>
      </c>
      <c r="B323" s="3" t="s">
        <v>572</v>
      </c>
      <c r="C323" s="3" t="s">
        <v>94</v>
      </c>
      <c r="D323" s="3"/>
      <c r="E323" s="3" t="s">
        <v>95</v>
      </c>
      <c r="F323" s="3"/>
    </row>
    <row r="324" spans="1:6" ht="15" customHeight="1" x14ac:dyDescent="0.25">
      <c r="A324" s="3" t="s">
        <v>53</v>
      </c>
      <c r="B324" s="3" t="s">
        <v>572</v>
      </c>
      <c r="C324" s="3" t="s">
        <v>94</v>
      </c>
      <c r="D324" s="3"/>
      <c r="E324" s="3" t="s">
        <v>95</v>
      </c>
      <c r="F324" s="3"/>
    </row>
    <row r="325" spans="1:6" ht="15" customHeight="1" x14ac:dyDescent="0.25">
      <c r="A325" s="7" t="s">
        <v>898</v>
      </c>
      <c r="B325" s="7"/>
      <c r="C325" s="7"/>
      <c r="D325" s="7"/>
      <c r="E325" s="7"/>
      <c r="F325" s="7"/>
    </row>
    <row r="326" spans="1:6" ht="15" customHeight="1" x14ac:dyDescent="0.25">
      <c r="A326" s="3" t="s">
        <v>41</v>
      </c>
    </row>
    <row r="327" spans="1:6" ht="15" customHeight="1" x14ac:dyDescent="0.25">
      <c r="A327" s="3" t="s">
        <v>43</v>
      </c>
    </row>
    <row r="328" spans="1:6" ht="15" customHeight="1" x14ac:dyDescent="0.25">
      <c r="A328" s="3" t="s">
        <v>44</v>
      </c>
      <c r="B328" s="3" t="s">
        <v>899</v>
      </c>
      <c r="C328" s="3" t="s">
        <v>22</v>
      </c>
      <c r="D328" s="3" t="s">
        <v>900</v>
      </c>
      <c r="E328" s="3" t="s">
        <v>213</v>
      </c>
      <c r="F328" s="3" t="s">
        <v>901</v>
      </c>
    </row>
    <row r="329" spans="1:6" ht="15" customHeight="1" x14ac:dyDescent="0.25">
      <c r="A329" s="3" t="s">
        <v>45</v>
      </c>
      <c r="B329" s="3" t="s">
        <v>902</v>
      </c>
      <c r="C329" s="3" t="s">
        <v>22</v>
      </c>
      <c r="D329" s="3" t="s">
        <v>903</v>
      </c>
      <c r="E329" s="3" t="s">
        <v>213</v>
      </c>
      <c r="F329" s="3" t="s">
        <v>901</v>
      </c>
    </row>
    <row r="330" spans="1:6" ht="15" customHeight="1" x14ac:dyDescent="0.25">
      <c r="A330" s="9" t="s">
        <v>46</v>
      </c>
      <c r="B330" s="9"/>
      <c r="C330" s="9"/>
      <c r="D330" s="9"/>
      <c r="E330" s="9"/>
      <c r="F330" s="9"/>
    </row>
    <row r="331" spans="1:6" ht="15" customHeight="1" x14ac:dyDescent="0.25">
      <c r="A331" s="3" t="s">
        <v>47</v>
      </c>
      <c r="B331" s="3" t="s">
        <v>904</v>
      </c>
      <c r="C331" s="3" t="s">
        <v>22</v>
      </c>
      <c r="D331" s="3" t="s">
        <v>905</v>
      </c>
      <c r="E331" s="3" t="s">
        <v>213</v>
      </c>
      <c r="F331" s="3" t="s">
        <v>901</v>
      </c>
    </row>
    <row r="332" spans="1:6" ht="15" customHeight="1" x14ac:dyDescent="0.25">
      <c r="A332" s="3" t="s">
        <v>50</v>
      </c>
      <c r="B332" s="3"/>
      <c r="C332" s="3" t="s">
        <v>65</v>
      </c>
      <c r="D332" s="3"/>
      <c r="E332" s="3"/>
      <c r="F332" s="3"/>
    </row>
    <row r="333" spans="1:6" ht="15" customHeight="1" x14ac:dyDescent="0.25">
      <c r="A333" s="3" t="s">
        <v>51</v>
      </c>
      <c r="B333" s="3" t="s">
        <v>591</v>
      </c>
      <c r="C333" s="3" t="s">
        <v>88</v>
      </c>
      <c r="D333" s="3"/>
      <c r="E333" s="3"/>
      <c r="F333" s="3"/>
    </row>
    <row r="334" spans="1:6" ht="15" customHeight="1" x14ac:dyDescent="0.25">
      <c r="A334" s="3" t="s">
        <v>53</v>
      </c>
      <c r="B334" s="3" t="s">
        <v>591</v>
      </c>
      <c r="C334" s="3" t="s">
        <v>88</v>
      </c>
      <c r="D334" s="3"/>
      <c r="E334" s="3"/>
      <c r="F334" s="3"/>
    </row>
    <row r="335" spans="1:6" ht="15" customHeight="1" x14ac:dyDescent="0.25">
      <c r="A335" s="6" t="s">
        <v>450</v>
      </c>
      <c r="B335" s="6"/>
      <c r="C335" s="6"/>
      <c r="D335" s="6"/>
      <c r="E335" s="6"/>
      <c r="F335" s="6"/>
    </row>
    <row r="336" spans="1:6" ht="15" customHeight="1" x14ac:dyDescent="0.25">
      <c r="A336" s="7" t="s">
        <v>906</v>
      </c>
      <c r="B336" s="7"/>
      <c r="C336" s="7"/>
      <c r="D336" s="7"/>
      <c r="E336" s="7"/>
      <c r="F336" s="7"/>
    </row>
    <row r="337" spans="1:6" ht="15" customHeight="1" x14ac:dyDescent="0.25">
      <c r="A337" s="3" t="s">
        <v>41</v>
      </c>
      <c r="B337" s="3" t="s">
        <v>572</v>
      </c>
      <c r="C337" s="3" t="s">
        <v>94</v>
      </c>
      <c r="D337" s="3"/>
      <c r="E337" s="3" t="s">
        <v>95</v>
      </c>
      <c r="F337" s="3"/>
    </row>
    <row r="338" spans="1:6" ht="15" customHeight="1" x14ac:dyDescent="0.25">
      <c r="A338" s="3" t="s">
        <v>43</v>
      </c>
      <c r="B338" s="3" t="s">
        <v>572</v>
      </c>
      <c r="C338" s="3" t="s">
        <v>94</v>
      </c>
      <c r="D338" s="3"/>
      <c r="E338" s="3" t="s">
        <v>95</v>
      </c>
      <c r="F338" s="3"/>
    </row>
    <row r="339" spans="1:6" ht="15" customHeight="1" x14ac:dyDescent="0.25">
      <c r="A339" s="3" t="s">
        <v>44</v>
      </c>
      <c r="B339" s="3"/>
      <c r="C339" s="3" t="s">
        <v>65</v>
      </c>
      <c r="D339" s="3"/>
      <c r="E339" s="3"/>
      <c r="F339" s="3"/>
    </row>
    <row r="340" spans="1:6" ht="15" customHeight="1" x14ac:dyDescent="0.25">
      <c r="A340" s="3" t="s">
        <v>45</v>
      </c>
      <c r="B340" s="3"/>
      <c r="C340" s="3" t="s">
        <v>65</v>
      </c>
      <c r="D340" s="3"/>
      <c r="E340" s="3"/>
      <c r="F340" s="3"/>
    </row>
    <row r="341" spans="1:6" ht="15" customHeight="1" x14ac:dyDescent="0.25">
      <c r="A341" s="9" t="s">
        <v>46</v>
      </c>
      <c r="B341" s="9"/>
      <c r="C341" s="9"/>
      <c r="D341" s="9"/>
      <c r="E341" s="9"/>
      <c r="F341" s="9"/>
    </row>
    <row r="342" spans="1:6" ht="15" customHeight="1" x14ac:dyDescent="0.25">
      <c r="A342" s="3" t="s">
        <v>47</v>
      </c>
      <c r="B342" s="3" t="s">
        <v>573</v>
      </c>
      <c r="C342" s="3" t="s">
        <v>90</v>
      </c>
      <c r="D342" s="3"/>
      <c r="E342" s="3" t="s">
        <v>91</v>
      </c>
      <c r="F342" s="3"/>
    </row>
    <row r="343" spans="1:6" ht="15" customHeight="1" x14ac:dyDescent="0.25">
      <c r="A343" s="3" t="s">
        <v>50</v>
      </c>
      <c r="B343" s="3" t="s">
        <v>573</v>
      </c>
      <c r="C343" s="3" t="s">
        <v>90</v>
      </c>
      <c r="D343" s="3"/>
      <c r="E343" s="3" t="s">
        <v>91</v>
      </c>
      <c r="F343" s="3"/>
    </row>
    <row r="344" spans="1:6" ht="15" customHeight="1" x14ac:dyDescent="0.25">
      <c r="A344" s="3" t="s">
        <v>51</v>
      </c>
      <c r="B344" s="3" t="s">
        <v>907</v>
      </c>
      <c r="C344" s="3"/>
      <c r="D344" s="3"/>
      <c r="E344" s="3"/>
      <c r="F344" s="3"/>
    </row>
    <row r="345" spans="1:6" ht="15" customHeight="1" x14ac:dyDescent="0.25">
      <c r="A345" s="3" t="s">
        <v>53</v>
      </c>
    </row>
    <row r="346" spans="1:6" ht="15" customHeight="1" x14ac:dyDescent="0.25">
      <c r="A346" s="7" t="s">
        <v>908</v>
      </c>
      <c r="B346" s="7"/>
      <c r="C346" s="7"/>
      <c r="D346" s="7"/>
      <c r="E346" s="7"/>
      <c r="F346" s="7"/>
    </row>
    <row r="347" spans="1:6" ht="15" customHeight="1" x14ac:dyDescent="0.25">
      <c r="A347" s="3" t="s">
        <v>41</v>
      </c>
      <c r="B347" s="3" t="s">
        <v>511</v>
      </c>
      <c r="C347" s="3"/>
      <c r="D347" s="3"/>
      <c r="E347" s="3"/>
      <c r="F347" s="3"/>
    </row>
    <row r="348" spans="1:6" ht="15" customHeight="1" x14ac:dyDescent="0.25">
      <c r="A348" s="3" t="s">
        <v>43</v>
      </c>
    </row>
    <row r="349" spans="1:6" ht="15" customHeight="1" x14ac:dyDescent="0.25">
      <c r="A349" s="3" t="s">
        <v>44</v>
      </c>
      <c r="B349" s="3" t="s">
        <v>512</v>
      </c>
      <c r="C349" s="3"/>
      <c r="D349" s="3"/>
      <c r="E349" s="3"/>
      <c r="F349" s="3"/>
    </row>
    <row r="350" spans="1:6" ht="15" customHeight="1" x14ac:dyDescent="0.25">
      <c r="A350" s="3" t="s">
        <v>45</v>
      </c>
    </row>
    <row r="351" spans="1:6" ht="15" customHeight="1" x14ac:dyDescent="0.25">
      <c r="A351" s="9" t="s">
        <v>46</v>
      </c>
      <c r="B351" s="9"/>
      <c r="C351" s="9"/>
      <c r="D351" s="9"/>
      <c r="E351" s="9"/>
      <c r="F351" s="9"/>
    </row>
    <row r="352" spans="1:6" ht="15" customHeight="1" x14ac:dyDescent="0.25">
      <c r="A352" s="3" t="s">
        <v>47</v>
      </c>
      <c r="B352" s="3" t="s">
        <v>513</v>
      </c>
      <c r="C352" s="3"/>
      <c r="D352" s="3"/>
      <c r="E352" s="3"/>
      <c r="F352" s="3"/>
    </row>
    <row r="353" spans="1:6" ht="15" customHeight="1" x14ac:dyDescent="0.25">
      <c r="A353" s="3" t="s">
        <v>50</v>
      </c>
    </row>
    <row r="354" spans="1:6" ht="15" customHeight="1" x14ac:dyDescent="0.25">
      <c r="A354" s="3" t="s">
        <v>51</v>
      </c>
      <c r="B354" s="3" t="s">
        <v>909</v>
      </c>
      <c r="C354" s="3"/>
      <c r="D354" s="3"/>
      <c r="E354" s="3"/>
      <c r="F354" s="3"/>
    </row>
    <row r="355" spans="1:6" ht="15" customHeight="1" x14ac:dyDescent="0.25">
      <c r="A355" s="3" t="s">
        <v>53</v>
      </c>
    </row>
    <row r="356" spans="1:6" ht="15" customHeight="1" x14ac:dyDescent="0.25">
      <c r="A356" s="7" t="s">
        <v>910</v>
      </c>
      <c r="B356" s="7"/>
      <c r="C356" s="7"/>
      <c r="D356" s="7"/>
      <c r="E356" s="7"/>
      <c r="F356" s="7"/>
    </row>
    <row r="357" spans="1:6" ht="15" customHeight="1" x14ac:dyDescent="0.25">
      <c r="A357" s="3" t="s">
        <v>41</v>
      </c>
      <c r="B357" s="3" t="s">
        <v>911</v>
      </c>
      <c r="C357" s="3"/>
      <c r="D357" s="3"/>
      <c r="E357" s="3"/>
      <c r="F357" s="3"/>
    </row>
    <row r="358" spans="1:6" ht="15" customHeight="1" x14ac:dyDescent="0.25">
      <c r="A358" s="3" t="s">
        <v>43</v>
      </c>
    </row>
    <row r="359" spans="1:6" ht="15" customHeight="1" x14ac:dyDescent="0.25">
      <c r="A359" s="3" t="s">
        <v>44</v>
      </c>
    </row>
    <row r="360" spans="1:6" ht="15" customHeight="1" x14ac:dyDescent="0.25">
      <c r="A360" s="3" t="s">
        <v>45</v>
      </c>
    </row>
    <row r="361" spans="1:6" ht="15" customHeight="1" x14ac:dyDescent="0.25">
      <c r="A361" s="9" t="s">
        <v>46</v>
      </c>
      <c r="B361" s="9"/>
      <c r="C361" s="9"/>
      <c r="D361" s="9"/>
      <c r="E361" s="9"/>
      <c r="F361" s="9"/>
    </row>
    <row r="362" spans="1:6" ht="15" customHeight="1" x14ac:dyDescent="0.25">
      <c r="A362" s="3" t="s">
        <v>47</v>
      </c>
    </row>
    <row r="363" spans="1:6" ht="15" customHeight="1" x14ac:dyDescent="0.25">
      <c r="A363" s="3" t="s">
        <v>50</v>
      </c>
    </row>
    <row r="364" spans="1:6" ht="15" customHeight="1" x14ac:dyDescent="0.25">
      <c r="A364" s="3" t="s">
        <v>51</v>
      </c>
    </row>
    <row r="365" spans="1:6" ht="15" customHeight="1" x14ac:dyDescent="0.25">
      <c r="A365" s="3" t="s">
        <v>53</v>
      </c>
    </row>
    <row r="366" spans="1:6" ht="15" customHeight="1" x14ac:dyDescent="0.25">
      <c r="A366" s="7" t="s">
        <v>912</v>
      </c>
      <c r="B366" s="7"/>
      <c r="C366" s="7"/>
      <c r="D366" s="7"/>
      <c r="E366" s="7"/>
      <c r="F366" s="7"/>
    </row>
    <row r="367" spans="1:6" ht="15" customHeight="1" x14ac:dyDescent="0.25">
      <c r="A367" s="3" t="s">
        <v>41</v>
      </c>
      <c r="B367" s="3"/>
      <c r="C367" s="3" t="s">
        <v>65</v>
      </c>
      <c r="D367" s="3"/>
      <c r="E367" s="3"/>
      <c r="F367" s="3"/>
    </row>
    <row r="368" spans="1:6" ht="15" customHeight="1" x14ac:dyDescent="0.25">
      <c r="A368" s="3" t="s">
        <v>43</v>
      </c>
      <c r="B368" s="3"/>
      <c r="C368" s="3" t="s">
        <v>65</v>
      </c>
      <c r="D368" s="3"/>
      <c r="E368" s="3"/>
      <c r="F368" s="3"/>
    </row>
    <row r="369" spans="1:6" ht="15" customHeight="1" x14ac:dyDescent="0.25">
      <c r="A369" s="3" t="s">
        <v>44</v>
      </c>
      <c r="B369" s="3"/>
      <c r="C369" s="3" t="s">
        <v>65</v>
      </c>
      <c r="D369" s="3"/>
      <c r="E369" s="3"/>
      <c r="F369" s="3"/>
    </row>
    <row r="370" spans="1:6" ht="15" customHeight="1" x14ac:dyDescent="0.25">
      <c r="A370" s="3" t="s">
        <v>45</v>
      </c>
      <c r="B370" s="3"/>
      <c r="C370" s="3" t="s">
        <v>65</v>
      </c>
      <c r="D370" s="3"/>
      <c r="E370" s="3"/>
      <c r="F370" s="3"/>
    </row>
    <row r="371" spans="1:6" ht="15" customHeight="1" x14ac:dyDescent="0.25">
      <c r="A371" s="9" t="s">
        <v>46</v>
      </c>
      <c r="B371" s="9"/>
      <c r="C371" s="9"/>
      <c r="D371" s="9"/>
      <c r="E371" s="9"/>
      <c r="F371" s="9"/>
    </row>
    <row r="372" spans="1:6" ht="15" customHeight="1" x14ac:dyDescent="0.25">
      <c r="A372" s="3" t="s">
        <v>47</v>
      </c>
      <c r="B372" s="3"/>
      <c r="C372" s="3" t="s">
        <v>65</v>
      </c>
      <c r="D372" s="3"/>
      <c r="E372" s="3"/>
      <c r="F372" s="3"/>
    </row>
    <row r="373" spans="1:6" ht="15" customHeight="1" x14ac:dyDescent="0.25">
      <c r="A373" s="3" t="s">
        <v>50</v>
      </c>
      <c r="B373" s="3"/>
      <c r="C373" s="3" t="s">
        <v>65</v>
      </c>
      <c r="D373" s="3"/>
      <c r="E373" s="3"/>
      <c r="F373" s="3"/>
    </row>
    <row r="374" spans="1:6" ht="15" customHeight="1" x14ac:dyDescent="0.25">
      <c r="A374" s="3" t="s">
        <v>51</v>
      </c>
      <c r="B374" s="3"/>
      <c r="C374" s="3" t="s">
        <v>65</v>
      </c>
      <c r="D374" s="3"/>
      <c r="E374" s="3"/>
      <c r="F374" s="3"/>
    </row>
    <row r="375" spans="1:6" ht="15" customHeight="1" x14ac:dyDescent="0.25">
      <c r="A375" s="3" t="s">
        <v>53</v>
      </c>
      <c r="B375" s="3"/>
      <c r="C375" s="3" t="s">
        <v>65</v>
      </c>
      <c r="D375" s="3"/>
      <c r="E375" s="3"/>
      <c r="F375" s="3"/>
    </row>
    <row r="376" spans="1:6" ht="15" customHeight="1" x14ac:dyDescent="0.25">
      <c r="A376" s="7" t="s">
        <v>913</v>
      </c>
      <c r="B376" s="7"/>
      <c r="C376" s="7"/>
      <c r="D376" s="7"/>
      <c r="E376" s="7"/>
      <c r="F376" s="7"/>
    </row>
    <row r="377" spans="1:6" ht="15" customHeight="1" x14ac:dyDescent="0.25">
      <c r="A377" s="3" t="s">
        <v>41</v>
      </c>
      <c r="B377" s="3" t="s">
        <v>914</v>
      </c>
      <c r="C377" s="3"/>
      <c r="D377" s="3"/>
      <c r="E377" s="3"/>
      <c r="F377" s="3"/>
    </row>
    <row r="378" spans="1:6" ht="15" customHeight="1" x14ac:dyDescent="0.25">
      <c r="A378" s="3" t="s">
        <v>43</v>
      </c>
    </row>
    <row r="379" spans="1:6" ht="15" customHeight="1" x14ac:dyDescent="0.25">
      <c r="A379" s="3" t="s">
        <v>44</v>
      </c>
    </row>
    <row r="380" spans="1:6" ht="15" customHeight="1" x14ac:dyDescent="0.25">
      <c r="A380" s="3" t="s">
        <v>45</v>
      </c>
    </row>
    <row r="381" spans="1:6" ht="15" customHeight="1" x14ac:dyDescent="0.25">
      <c r="A381" s="9" t="s">
        <v>46</v>
      </c>
      <c r="B381" s="9"/>
      <c r="C381" s="9"/>
      <c r="D381" s="9"/>
      <c r="E381" s="9"/>
      <c r="F381" s="9"/>
    </row>
    <row r="382" spans="1:6" ht="15" customHeight="1" x14ac:dyDescent="0.25">
      <c r="A382" s="3" t="s">
        <v>47</v>
      </c>
    </row>
    <row r="383" spans="1:6" ht="15" customHeight="1" x14ac:dyDescent="0.25">
      <c r="A383" s="3" t="s">
        <v>50</v>
      </c>
    </row>
    <row r="384" spans="1:6" ht="15" customHeight="1" x14ac:dyDescent="0.25">
      <c r="A384" s="3" t="s">
        <v>51</v>
      </c>
    </row>
    <row r="385" spans="1:1" ht="15" customHeight="1" x14ac:dyDescent="0.25">
      <c r="A385" s="3" t="s">
        <v>53</v>
      </c>
    </row>
  </sheetData>
  <mergeCells count="1">
    <mergeCell ref="A26:F26"/>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89"/>
  <sheetViews>
    <sheetView topLeftCell="A330" zoomScaleNormal="100" workbookViewId="0">
      <selection activeCell="E345" sqref="E345"/>
    </sheetView>
  </sheetViews>
  <sheetFormatPr defaultColWidth="8.7109375" defaultRowHeight="15" x14ac:dyDescent="0.25"/>
  <cols>
    <col min="1" max="1" width="22" customWidth="1"/>
    <col min="2" max="2" width="28.5703125"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1" t="s">
        <v>915</v>
      </c>
    </row>
    <row r="3" spans="1:14" ht="15" customHeight="1" x14ac:dyDescent="0.25">
      <c r="A3" s="2" t="s">
        <v>1</v>
      </c>
      <c r="B3" s="2" t="s">
        <v>2</v>
      </c>
      <c r="C3" s="2" t="s">
        <v>3</v>
      </c>
      <c r="D3" s="2" t="s">
        <v>4</v>
      </c>
      <c r="F3" s="2" t="s">
        <v>5</v>
      </c>
      <c r="G3" s="2" t="s">
        <v>6</v>
      </c>
      <c r="H3" s="2" t="s">
        <v>7</v>
      </c>
      <c r="I3" s="2" t="s">
        <v>8</v>
      </c>
      <c r="K3" s="2" t="s">
        <v>9</v>
      </c>
      <c r="L3" s="2" t="s">
        <v>10</v>
      </c>
      <c r="M3" s="2" t="s">
        <v>11</v>
      </c>
      <c r="N3" s="2" t="s">
        <v>12</v>
      </c>
    </row>
    <row r="4" spans="1:14" ht="15" customHeight="1" x14ac:dyDescent="0.25">
      <c r="A4" s="3" t="s">
        <v>916</v>
      </c>
      <c r="B4" s="3">
        <f>COUNTIF($B$29:$B$999,"13ANT.??")</f>
        <v>36</v>
      </c>
      <c r="C4" s="3">
        <f>G4+IF(I4&lt;=(100-SUM(G4:G17)),1,0)</f>
        <v>24</v>
      </c>
      <c r="F4" s="4">
        <f>B4/$B$20*100</f>
        <v>24</v>
      </c>
      <c r="G4" s="4">
        <f>INT(F4)</f>
        <v>24</v>
      </c>
      <c r="H4" s="4">
        <f>F4-G4+ROW()/1000000</f>
        <v>3.9999999999999998E-6</v>
      </c>
      <c r="I4" s="4">
        <f>RANK(H4,$H$4:$H$17,0)</f>
        <v>9</v>
      </c>
    </row>
    <row r="5" spans="1:14" ht="15" customHeight="1" x14ac:dyDescent="0.25">
      <c r="A5" s="3" t="s">
        <v>917</v>
      </c>
      <c r="B5" s="3">
        <f>COUNTIF($B$29:$B$999,"*13ANT.L*")/2</f>
        <v>16</v>
      </c>
      <c r="D5" s="3">
        <f>L5+IF(N5&lt;=($C$21-SUM(L5:L18)),1,0)</f>
        <v>7</v>
      </c>
      <c r="K5" s="4">
        <f>B5/$B$21*$C$21</f>
        <v>7.6190476190476186</v>
      </c>
      <c r="L5" s="4">
        <f>INT(K5)</f>
        <v>7</v>
      </c>
      <c r="M5" s="4">
        <f>K5-L5+ROW()/1000000</f>
        <v>0.61905261904761866</v>
      </c>
      <c r="N5" s="4">
        <f>RANK(M5,$M$5:$M$18,0)</f>
        <v>5</v>
      </c>
    </row>
    <row r="6" spans="1:14" ht="15" customHeight="1" x14ac:dyDescent="0.25">
      <c r="A6" s="3" t="s">
        <v>519</v>
      </c>
      <c r="B6" s="3">
        <f>COUNTIF($B$29:$B$999,"13FIZ.??")</f>
        <v>22</v>
      </c>
      <c r="C6" s="3">
        <f>G6+IF(I6&lt;=(100-SUM(G4:G17)),1,0)</f>
        <v>15</v>
      </c>
      <c r="F6" s="4">
        <f>B6/$B$20*100</f>
        <v>14.666666666666666</v>
      </c>
      <c r="G6" s="4">
        <f>INT(F6)</f>
        <v>14</v>
      </c>
      <c r="H6" s="4">
        <f>F6-G6+ROW()/1000000</f>
        <v>0.66667266666666603</v>
      </c>
      <c r="I6" s="4">
        <f>RANK(H6,$H$4:$H$17,0)</f>
        <v>3</v>
      </c>
    </row>
    <row r="7" spans="1:14" ht="15" customHeight="1" x14ac:dyDescent="0.25">
      <c r="A7" s="3" t="s">
        <v>918</v>
      </c>
      <c r="B7" s="3">
        <f>COUNTIF($B$29:$B$999,"*13FIZ.L*")/2</f>
        <v>16</v>
      </c>
      <c r="D7" s="3">
        <f>L7+IF(N7&lt;=($C$21-SUM(L5:L18)),1,0)</f>
        <v>8</v>
      </c>
      <c r="K7" s="4">
        <f>B7/$B$21*$C$21</f>
        <v>7.6190476190476186</v>
      </c>
      <c r="L7" s="4">
        <f>INT(K7)</f>
        <v>7</v>
      </c>
      <c r="M7" s="4">
        <f>K7-L7+ROW()/1000000</f>
        <v>0.6190546190476186</v>
      </c>
      <c r="N7" s="4">
        <f>RANK(M7,$M$5:$M$18,0)</f>
        <v>4</v>
      </c>
    </row>
    <row r="8" spans="1:14" ht="15" customHeight="1" x14ac:dyDescent="0.25">
      <c r="A8" s="3" t="s">
        <v>15</v>
      </c>
      <c r="B8" s="3">
        <f>COUNTIF($B$29:$B$999,"13TBK.??")</f>
        <v>6</v>
      </c>
      <c r="C8" s="3">
        <f>G8+IF(I8&lt;=(100-SUM(G4:G17)),1,0)</f>
        <v>4</v>
      </c>
      <c r="F8" s="4">
        <f>B8/$B$20*100</f>
        <v>4</v>
      </c>
      <c r="G8" s="4">
        <f>INT(F8)</f>
        <v>4</v>
      </c>
      <c r="H8" s="4">
        <f>F8-G8+ROW()/1000000</f>
        <v>7.9999999999999996E-6</v>
      </c>
      <c r="I8" s="4">
        <f>RANK(H8,$H$4:$H$17,0)</f>
        <v>8</v>
      </c>
    </row>
    <row r="9" spans="1:14" ht="15" customHeight="1" x14ac:dyDescent="0.25">
      <c r="A9" s="3" t="s">
        <v>919</v>
      </c>
      <c r="B9" s="3">
        <f>COUNTIF($B$29:$B$999,"13TMB.??")</f>
        <v>20</v>
      </c>
      <c r="C9" s="3">
        <f>G9+IF(I9&lt;=(100-SUM(G4:G17)),1,0)</f>
        <v>13</v>
      </c>
      <c r="F9" s="4">
        <f>B9/$B$20*100</f>
        <v>13.333333333333334</v>
      </c>
      <c r="G9" s="4">
        <f>INT(F9)</f>
        <v>13</v>
      </c>
      <c r="H9" s="4">
        <f>F9-G9+ROW()/1000000</f>
        <v>0.33334233333333391</v>
      </c>
      <c r="I9" s="4">
        <f>RANK(H9,$H$4:$H$17,0)</f>
        <v>6</v>
      </c>
    </row>
    <row r="10" spans="1:14" ht="15" customHeight="1" x14ac:dyDescent="0.25">
      <c r="A10" s="3" t="s">
        <v>17</v>
      </c>
      <c r="B10" s="3">
        <f>COUNTIF($B$29:$B$999,"13BYF.??")</f>
        <v>5</v>
      </c>
      <c r="C10" s="3">
        <f>G10+IF(I10&lt;=(100-SUM(G4:G17)),1,0)</f>
        <v>3</v>
      </c>
      <c r="F10" s="4">
        <f>B10/$B$20*100</f>
        <v>3.3333333333333335</v>
      </c>
      <c r="G10" s="4">
        <f>INT(F10)</f>
        <v>3</v>
      </c>
      <c r="H10" s="4">
        <f>F10-G10+ROW()/1000000</f>
        <v>0.33334333333333349</v>
      </c>
      <c r="I10" s="4">
        <f>RANK(H10,$H$4:$H$17,0)</f>
        <v>5</v>
      </c>
    </row>
    <row r="11" spans="1:14" ht="15" customHeight="1" x14ac:dyDescent="0.25">
      <c r="A11" s="3" t="s">
        <v>521</v>
      </c>
      <c r="B11" s="3">
        <f>COUNTIF($B$29:$B$999,"*BYF.L*")/2</f>
        <v>2</v>
      </c>
      <c r="D11" s="3">
        <f>L11+IF(N11&lt;=($C$21-SUM(L5:L18)),1,0)</f>
        <v>1</v>
      </c>
      <c r="K11" s="4">
        <f>B11/$B$21*$C$21</f>
        <v>0.95238095238095233</v>
      </c>
      <c r="L11" s="4">
        <f>INT(K11)</f>
        <v>0</v>
      </c>
      <c r="M11" s="4">
        <f>K11-L11+ROW()/1000000</f>
        <v>0.95239195238095231</v>
      </c>
      <c r="N11" s="4">
        <f>RANK(M11,$M$5:$M$18,0)</f>
        <v>1</v>
      </c>
    </row>
    <row r="12" spans="1:14" ht="15" customHeight="1" x14ac:dyDescent="0.25">
      <c r="A12" s="3" t="s">
        <v>18</v>
      </c>
      <c r="B12" s="3">
        <f>COUNTIF($B$29:$B$999,"13BIS??")</f>
        <v>22</v>
      </c>
      <c r="C12" s="3">
        <f>G12+IF(I12&lt;=(100-SUM(G4:G17)),1,0)</f>
        <v>15</v>
      </c>
      <c r="F12" s="4">
        <f>B12/$B$20*100</f>
        <v>14.666666666666666</v>
      </c>
      <c r="G12" s="4">
        <f>INT(F12)</f>
        <v>14</v>
      </c>
      <c r="H12" s="4">
        <f>F12-G12+ROW()/1000000</f>
        <v>0.66667866666666609</v>
      </c>
      <c r="I12" s="4">
        <f>RANK(H12,$H$4:$H$17,0)</f>
        <v>2</v>
      </c>
    </row>
    <row r="13" spans="1:14" ht="15" customHeight="1" x14ac:dyDescent="0.25">
      <c r="A13" s="3" t="s">
        <v>19</v>
      </c>
      <c r="B13" s="3">
        <f>COUNTIF($B$29:$B$999,"13TKB.??")</f>
        <v>5</v>
      </c>
      <c r="C13" s="3">
        <f>G13+IF(I13&lt;=(100-SUM(G4:G17)),1,0)</f>
        <v>3</v>
      </c>
      <c r="F13" s="4">
        <f>B13/$B$20*100</f>
        <v>3.3333333333333335</v>
      </c>
      <c r="G13" s="4">
        <f>INT(F13)</f>
        <v>3</v>
      </c>
      <c r="H13" s="4">
        <f>F13-G13+ROW()/1000000</f>
        <v>0.33334633333333347</v>
      </c>
      <c r="I13" s="4">
        <f>RANK(H13,$H$4:$H$17,0)</f>
        <v>4</v>
      </c>
    </row>
    <row r="14" spans="1:14" ht="15" customHeight="1" x14ac:dyDescent="0.25">
      <c r="A14" s="3" t="s">
        <v>20</v>
      </c>
      <c r="B14" s="3">
        <f>COUNTIF($B$29:$B$999,"*13TKB.L*")/2</f>
        <v>8</v>
      </c>
      <c r="D14" s="3">
        <f>L14+IF(N14&lt;=($C$21-SUM(L5:L18)),1,0)</f>
        <v>4</v>
      </c>
      <c r="K14" s="4">
        <f>B14/$B$21*$C$21</f>
        <v>3.8095238095238093</v>
      </c>
      <c r="L14" s="4">
        <f>INT(K14)</f>
        <v>3</v>
      </c>
      <c r="M14" s="4">
        <f>K14-L14+ROW()/1000000</f>
        <v>0.80953780952380927</v>
      </c>
      <c r="N14" s="4">
        <f>RANK(M14,$M$5:$M$18,0)</f>
        <v>3</v>
      </c>
    </row>
    <row r="15" spans="1:14" ht="15" customHeight="1" x14ac:dyDescent="0.25">
      <c r="A15" s="3" t="s">
        <v>920</v>
      </c>
      <c r="B15" s="3">
        <f>COUNTIF($B$29:$B$999,"13HIS.??")</f>
        <v>25</v>
      </c>
      <c r="C15" s="3">
        <f>G15+IF(I15&lt;=(100-SUM(G4:G17)),1,0)</f>
        <v>17</v>
      </c>
      <c r="F15" s="4">
        <f>B15/$B$20*100</f>
        <v>16.666666666666664</v>
      </c>
      <c r="G15" s="4">
        <f>INT(F15)</f>
        <v>16</v>
      </c>
      <c r="H15" s="4">
        <f>F15-G15+ROW()/1000000</f>
        <v>0.66668166666666429</v>
      </c>
      <c r="I15" s="4">
        <f>RANK(H15,$H$4:$H$17,0)</f>
        <v>1</v>
      </c>
    </row>
    <row r="16" spans="1:14" ht="15" customHeight="1" x14ac:dyDescent="0.25">
      <c r="A16" s="3" t="s">
        <v>921</v>
      </c>
      <c r="B16" s="3">
        <f>COUNTIF($B$29:$B$999,"*13HIS.L*")/2</f>
        <v>15</v>
      </c>
      <c r="D16" s="3">
        <f>L16+IF(N16&lt;=($C$21-SUM(L5:L18)),1,0)</f>
        <v>7</v>
      </c>
      <c r="K16" s="4">
        <f>B16/$B$21*$C$21</f>
        <v>7.1428571428571423</v>
      </c>
      <c r="L16" s="4">
        <f>INT(K16)</f>
        <v>7</v>
      </c>
      <c r="M16" s="4">
        <f>K16-L16+ROW()/1000000</f>
        <v>0.14287314285714234</v>
      </c>
      <c r="N16" s="4">
        <f>RANK(M16,$M$5:$M$18,0)</f>
        <v>6</v>
      </c>
    </row>
    <row r="17" spans="1:14" ht="15" customHeight="1" x14ac:dyDescent="0.25">
      <c r="A17" s="3" t="s">
        <v>23</v>
      </c>
      <c r="B17" s="3">
        <f>COUNTIF($B$29:$B$999,"13TTE.??")</f>
        <v>9</v>
      </c>
      <c r="C17" s="3">
        <f>G17+IF(I17&lt;=(100-SUM(G4:G17)),1,0)</f>
        <v>6</v>
      </c>
      <c r="F17" s="4">
        <f>B17/$B$20*100</f>
        <v>6</v>
      </c>
      <c r="G17" s="4">
        <f>INT(F17)</f>
        <v>6</v>
      </c>
      <c r="H17" s="4">
        <f>F17-G17+ROW()/1000000</f>
        <v>1.7E-5</v>
      </c>
      <c r="I17" s="4">
        <f>RANK(H17,$H$4:$H$17,0)</f>
        <v>7</v>
      </c>
    </row>
    <row r="18" spans="1:14" ht="15" customHeight="1" x14ac:dyDescent="0.25">
      <c r="A18" s="3" t="s">
        <v>523</v>
      </c>
      <c r="B18" s="3">
        <f>COUNTIF($B$29:$B$999,"*13TEBAD.L*")</f>
        <v>6</v>
      </c>
      <c r="D18" s="3">
        <f>L18+IF(N18&lt;=($C$21-SUM(L5:L18)),1,0)</f>
        <v>3</v>
      </c>
      <c r="K18" s="4">
        <f>B18/$B$21*$C$21</f>
        <v>2.8571428571428568</v>
      </c>
      <c r="L18" s="4">
        <f>INT(K18)</f>
        <v>2</v>
      </c>
      <c r="M18" s="4">
        <f>K18-L18+ROW()/1000000</f>
        <v>0.85716085714285672</v>
      </c>
      <c r="N18" s="4">
        <f>RANK(M18,$M$5:$M$18,0)</f>
        <v>2</v>
      </c>
    </row>
    <row r="19" spans="1:14" ht="15" customHeight="1" x14ac:dyDescent="0.25">
      <c r="A19" s="5" t="s">
        <v>26</v>
      </c>
      <c r="B19" s="5">
        <f>SUM(B4:B18)</f>
        <v>213</v>
      </c>
    </row>
    <row r="20" spans="1:14" ht="15" customHeight="1" x14ac:dyDescent="0.25">
      <c r="A20" s="3" t="s">
        <v>27</v>
      </c>
      <c r="B20" s="3">
        <f>B4+B6+B8+B9+B10+B12+B13+B15+B17</f>
        <v>150</v>
      </c>
      <c r="C20" s="3">
        <f>ROUND(B20/B19*100,0)</f>
        <v>70</v>
      </c>
    </row>
    <row r="21" spans="1:14" ht="15" customHeight="1" x14ac:dyDescent="0.25">
      <c r="A21" s="3" t="s">
        <v>28</v>
      </c>
      <c r="B21" s="3">
        <f>B5+B7+B11+B14+B16+B18</f>
        <v>63</v>
      </c>
      <c r="C21" s="3">
        <f>ROUND(B21/B19*100,0)</f>
        <v>30</v>
      </c>
    </row>
    <row r="22" spans="1:14" ht="15" customHeight="1" x14ac:dyDescent="0.25">
      <c r="A22" s="5" t="s">
        <v>29</v>
      </c>
      <c r="C22" s="5" t="str">
        <f>IF(SUM(C4:C17)=100,"✓ 100","⚠ "&amp;SUM(C4:C17))</f>
        <v>✓ 100</v>
      </c>
    </row>
    <row r="23" spans="1:14" ht="15" customHeight="1" x14ac:dyDescent="0.25">
      <c r="A23" s="5" t="s">
        <v>30</v>
      </c>
      <c r="D23" s="5" t="str">
        <f>IF(SUM(D5:D18)=$C$21,"✓ "&amp;$C$21,"⚠ "&amp;SUM(D5:D18))</f>
        <v>✓ 30</v>
      </c>
    </row>
    <row r="25" spans="1:14" ht="15" customHeight="1" x14ac:dyDescent="0.25">
      <c r="A25" s="5" t="s">
        <v>31</v>
      </c>
    </row>
    <row r="26" spans="1:14" ht="129.75" customHeight="1" x14ac:dyDescent="0.25">
      <c r="A26" s="13" t="s">
        <v>922</v>
      </c>
      <c r="B26" s="13"/>
      <c r="C26" s="13"/>
      <c r="D26" s="13"/>
      <c r="E26" s="13"/>
      <c r="F26" s="13"/>
    </row>
    <row r="28" spans="1:14" ht="15" customHeight="1" x14ac:dyDescent="0.25">
      <c r="A28" s="2" t="s">
        <v>33</v>
      </c>
      <c r="B28" s="2" t="s">
        <v>34</v>
      </c>
      <c r="C28" s="2" t="s">
        <v>35</v>
      </c>
      <c r="D28" s="2" t="s">
        <v>36</v>
      </c>
      <c r="E28" s="2" t="s">
        <v>37</v>
      </c>
      <c r="F28" s="2" t="s">
        <v>38</v>
      </c>
    </row>
    <row r="29" spans="1:14" ht="15" customHeight="1" x14ac:dyDescent="0.25">
      <c r="A29" s="6" t="s">
        <v>39</v>
      </c>
      <c r="B29" s="6"/>
      <c r="C29" s="6"/>
      <c r="D29" s="6"/>
      <c r="E29" s="6"/>
      <c r="F29" s="6"/>
    </row>
    <row r="30" spans="1:14" ht="15" customHeight="1" x14ac:dyDescent="0.25">
      <c r="A30" s="7" t="s">
        <v>923</v>
      </c>
      <c r="B30" s="7"/>
      <c r="C30" s="7"/>
      <c r="D30" s="7"/>
      <c r="E30" s="7"/>
      <c r="F30" s="7"/>
    </row>
    <row r="31" spans="1:14" ht="15" customHeight="1" x14ac:dyDescent="0.25">
      <c r="A31" s="3" t="s">
        <v>41</v>
      </c>
      <c r="B31" s="3" t="s">
        <v>924</v>
      </c>
      <c r="C31" s="3" t="s">
        <v>916</v>
      </c>
      <c r="D31" s="3" t="s">
        <v>925</v>
      </c>
      <c r="E31" s="3" t="s">
        <v>926</v>
      </c>
      <c r="F31" s="3" t="s">
        <v>927</v>
      </c>
    </row>
    <row r="32" spans="1:14" ht="15" customHeight="1" x14ac:dyDescent="0.25">
      <c r="A32" s="3" t="s">
        <v>43</v>
      </c>
      <c r="B32" s="3" t="s">
        <v>928</v>
      </c>
      <c r="C32" s="3" t="s">
        <v>916</v>
      </c>
      <c r="D32" s="3" t="s">
        <v>929</v>
      </c>
      <c r="E32" s="3" t="s">
        <v>926</v>
      </c>
      <c r="F32" s="3" t="s">
        <v>930</v>
      </c>
    </row>
    <row r="33" spans="1:6" ht="15" customHeight="1" x14ac:dyDescent="0.25">
      <c r="A33" s="3" t="s">
        <v>44</v>
      </c>
      <c r="B33" s="3"/>
      <c r="C33" s="3" t="s">
        <v>931</v>
      </c>
      <c r="D33" s="3"/>
      <c r="E33" s="3"/>
      <c r="F33" s="3"/>
    </row>
    <row r="34" spans="1:6" ht="15" customHeight="1" x14ac:dyDescent="0.25">
      <c r="A34" s="3" t="s">
        <v>45</v>
      </c>
      <c r="B34" s="3"/>
      <c r="C34" s="3" t="s">
        <v>931</v>
      </c>
      <c r="D34" s="3"/>
      <c r="E34" s="3"/>
      <c r="F34" s="3"/>
    </row>
    <row r="35" spans="1:6" ht="15" customHeight="1" x14ac:dyDescent="0.25">
      <c r="A35" s="9" t="s">
        <v>46</v>
      </c>
      <c r="B35" s="9"/>
      <c r="C35" s="9"/>
      <c r="D35" s="9"/>
      <c r="E35" s="9"/>
      <c r="F35" s="9"/>
    </row>
    <row r="36" spans="1:6" ht="15" customHeight="1" x14ac:dyDescent="0.25">
      <c r="A36" s="3" t="s">
        <v>47</v>
      </c>
      <c r="B36" s="3" t="s">
        <v>932</v>
      </c>
      <c r="C36" s="3" t="s">
        <v>919</v>
      </c>
      <c r="D36" s="3" t="s">
        <v>933</v>
      </c>
      <c r="E36" s="3" t="s">
        <v>2098</v>
      </c>
      <c r="F36" s="3" t="s">
        <v>934</v>
      </c>
    </row>
    <row r="37" spans="1:6" ht="15" customHeight="1" x14ac:dyDescent="0.25">
      <c r="A37" s="3" t="s">
        <v>50</v>
      </c>
      <c r="B37" s="3" t="s">
        <v>935</v>
      </c>
      <c r="C37" s="3" t="s">
        <v>919</v>
      </c>
      <c r="D37" s="3" t="s">
        <v>936</v>
      </c>
      <c r="E37" s="3" t="s">
        <v>2098</v>
      </c>
      <c r="F37" s="3" t="s">
        <v>937</v>
      </c>
    </row>
    <row r="38" spans="1:6" ht="15" customHeight="1" x14ac:dyDescent="0.25">
      <c r="A38" s="3" t="s">
        <v>51</v>
      </c>
      <c r="B38" s="3" t="s">
        <v>938</v>
      </c>
      <c r="C38" s="3" t="s">
        <v>17</v>
      </c>
      <c r="D38" s="3" t="s">
        <v>939</v>
      </c>
      <c r="E38" s="3" t="s">
        <v>103</v>
      </c>
      <c r="F38" s="3" t="s">
        <v>940</v>
      </c>
    </row>
    <row r="39" spans="1:6" ht="15" customHeight="1" x14ac:dyDescent="0.25">
      <c r="A39" s="3" t="s">
        <v>53</v>
      </c>
      <c r="B39" s="3" t="s">
        <v>941</v>
      </c>
      <c r="C39" s="3" t="s">
        <v>17</v>
      </c>
      <c r="D39" s="3" t="s">
        <v>939</v>
      </c>
      <c r="E39" s="3" t="s">
        <v>103</v>
      </c>
      <c r="F39" s="3" t="s">
        <v>940</v>
      </c>
    </row>
    <row r="40" spans="1:6" ht="15" customHeight="1" x14ac:dyDescent="0.25">
      <c r="A40" s="7" t="s">
        <v>942</v>
      </c>
      <c r="B40" s="7"/>
      <c r="C40" s="7"/>
      <c r="D40" s="7"/>
      <c r="E40" s="7"/>
      <c r="F40" s="7"/>
    </row>
    <row r="41" spans="1:6" ht="15" customHeight="1" x14ac:dyDescent="0.25">
      <c r="A41" s="3" t="s">
        <v>41</v>
      </c>
      <c r="B41" s="3" t="s">
        <v>943</v>
      </c>
      <c r="C41" s="3" t="s">
        <v>519</v>
      </c>
      <c r="D41" s="3" t="s">
        <v>944</v>
      </c>
      <c r="E41" s="3" t="s">
        <v>532</v>
      </c>
      <c r="F41" s="3" t="s">
        <v>945</v>
      </c>
    </row>
    <row r="42" spans="1:6" ht="15" customHeight="1" x14ac:dyDescent="0.25">
      <c r="A42" s="3" t="s">
        <v>43</v>
      </c>
      <c r="B42" s="3" t="s">
        <v>946</v>
      </c>
      <c r="C42" s="3" t="s">
        <v>519</v>
      </c>
      <c r="D42" s="3" t="s">
        <v>947</v>
      </c>
      <c r="E42" s="3" t="s">
        <v>532</v>
      </c>
      <c r="F42" s="3" t="s">
        <v>945</v>
      </c>
    </row>
    <row r="43" spans="1:6" ht="15" customHeight="1" x14ac:dyDescent="0.25">
      <c r="A43" s="3" t="s">
        <v>44</v>
      </c>
      <c r="B43" s="3" t="s">
        <v>948</v>
      </c>
      <c r="C43" s="3" t="s">
        <v>920</v>
      </c>
      <c r="D43" s="3" t="s">
        <v>949</v>
      </c>
      <c r="E43" s="3" t="s">
        <v>950</v>
      </c>
      <c r="F43" s="3" t="s">
        <v>951</v>
      </c>
    </row>
    <row r="44" spans="1:6" ht="15" customHeight="1" x14ac:dyDescent="0.25">
      <c r="A44" s="3" t="s">
        <v>45</v>
      </c>
      <c r="B44" s="3" t="s">
        <v>952</v>
      </c>
      <c r="C44" s="3" t="s">
        <v>920</v>
      </c>
      <c r="D44" s="3" t="s">
        <v>953</v>
      </c>
      <c r="E44" s="3" t="s">
        <v>950</v>
      </c>
      <c r="F44" s="3" t="s">
        <v>954</v>
      </c>
    </row>
    <row r="45" spans="1:6" ht="15" customHeight="1" x14ac:dyDescent="0.25">
      <c r="A45" s="9" t="s">
        <v>46</v>
      </c>
      <c r="B45" s="9"/>
      <c r="C45" s="9"/>
      <c r="D45" s="9"/>
      <c r="E45" s="9"/>
      <c r="F45" s="9"/>
    </row>
    <row r="46" spans="1:6" ht="15" customHeight="1" x14ac:dyDescent="0.25">
      <c r="A46" s="3" t="s">
        <v>47</v>
      </c>
      <c r="B46" s="3" t="s">
        <v>955</v>
      </c>
      <c r="C46" s="3" t="s">
        <v>18</v>
      </c>
      <c r="D46" s="3" t="s">
        <v>956</v>
      </c>
      <c r="E46" s="3" t="s">
        <v>127</v>
      </c>
      <c r="F46" s="3" t="s">
        <v>957</v>
      </c>
    </row>
    <row r="47" spans="1:6" ht="15" customHeight="1" x14ac:dyDescent="0.25">
      <c r="A47" s="3" t="s">
        <v>50</v>
      </c>
      <c r="B47" s="3" t="s">
        <v>958</v>
      </c>
      <c r="C47" s="3" t="s">
        <v>18</v>
      </c>
      <c r="D47" s="3" t="s">
        <v>956</v>
      </c>
      <c r="E47" s="3" t="s">
        <v>127</v>
      </c>
      <c r="F47" s="3" t="s">
        <v>957</v>
      </c>
    </row>
    <row r="48" spans="1:6" ht="15" customHeight="1" x14ac:dyDescent="0.25">
      <c r="A48" s="3" t="s">
        <v>51</v>
      </c>
      <c r="B48" s="3"/>
      <c r="C48" s="3" t="s">
        <v>65</v>
      </c>
      <c r="D48" s="3"/>
      <c r="E48" s="3"/>
      <c r="F48" s="3"/>
    </row>
    <row r="49" spans="1:6" ht="15" customHeight="1" x14ac:dyDescent="0.25">
      <c r="A49" s="3" t="s">
        <v>53</v>
      </c>
      <c r="B49" s="3"/>
      <c r="C49" s="3" t="s">
        <v>65</v>
      </c>
      <c r="D49" s="3"/>
      <c r="E49" s="3"/>
      <c r="F49" s="3"/>
    </row>
    <row r="50" spans="1:6" ht="15" customHeight="1" x14ac:dyDescent="0.25">
      <c r="A50" s="7" t="s">
        <v>959</v>
      </c>
      <c r="B50" s="7"/>
      <c r="C50" s="7"/>
      <c r="D50" s="7"/>
      <c r="E50" s="7"/>
      <c r="F50" s="7"/>
    </row>
    <row r="51" spans="1:6" ht="15" customHeight="1" x14ac:dyDescent="0.25">
      <c r="A51" s="3" t="s">
        <v>41</v>
      </c>
      <c r="B51" s="3" t="s">
        <v>960</v>
      </c>
      <c r="C51" s="3" t="s">
        <v>916</v>
      </c>
      <c r="D51" s="3" t="s">
        <v>961</v>
      </c>
      <c r="E51" s="3" t="s">
        <v>962</v>
      </c>
      <c r="F51" s="3" t="s">
        <v>963</v>
      </c>
    </row>
    <row r="52" spans="1:6" ht="15" customHeight="1" x14ac:dyDescent="0.25">
      <c r="A52" s="3" t="s">
        <v>43</v>
      </c>
      <c r="B52" s="3" t="s">
        <v>964</v>
      </c>
      <c r="C52" s="3" t="s">
        <v>916</v>
      </c>
      <c r="D52" s="3" t="s">
        <v>965</v>
      </c>
      <c r="E52" s="3" t="s">
        <v>926</v>
      </c>
      <c r="F52" s="3" t="s">
        <v>966</v>
      </c>
    </row>
    <row r="53" spans="1:6" ht="15" customHeight="1" x14ac:dyDescent="0.25">
      <c r="A53" s="3" t="s">
        <v>44</v>
      </c>
      <c r="B53" s="3" t="s">
        <v>967</v>
      </c>
      <c r="C53" s="3" t="s">
        <v>79</v>
      </c>
      <c r="D53" s="3" t="s">
        <v>968</v>
      </c>
      <c r="E53" s="3" t="s">
        <v>81</v>
      </c>
      <c r="F53" s="3" t="s">
        <v>969</v>
      </c>
    </row>
    <row r="54" spans="1:6" ht="15" customHeight="1" x14ac:dyDescent="0.25">
      <c r="A54" s="3" t="s">
        <v>45</v>
      </c>
      <c r="B54" s="3" t="s">
        <v>970</v>
      </c>
      <c r="C54" s="3" t="s">
        <v>79</v>
      </c>
      <c r="D54" s="3" t="s">
        <v>971</v>
      </c>
      <c r="E54" s="3" t="s">
        <v>81</v>
      </c>
      <c r="F54" s="3" t="s">
        <v>972</v>
      </c>
    </row>
    <row r="55" spans="1:6" ht="15" customHeight="1" x14ac:dyDescent="0.25">
      <c r="A55" s="9" t="s">
        <v>46</v>
      </c>
      <c r="B55" s="9"/>
      <c r="C55" s="9"/>
      <c r="D55" s="9"/>
      <c r="E55" s="9"/>
      <c r="F55" s="9"/>
    </row>
    <row r="56" spans="1:6" ht="15" customHeight="1" x14ac:dyDescent="0.25">
      <c r="A56" s="3" t="s">
        <v>47</v>
      </c>
      <c r="B56" s="3" t="s">
        <v>973</v>
      </c>
      <c r="C56" s="3" t="s">
        <v>23</v>
      </c>
      <c r="D56" s="3"/>
      <c r="E56" s="3" t="s">
        <v>213</v>
      </c>
      <c r="F56" s="3"/>
    </row>
    <row r="57" spans="1:6" ht="15" customHeight="1" x14ac:dyDescent="0.25">
      <c r="A57" s="3" t="s">
        <v>50</v>
      </c>
      <c r="B57" s="3" t="s">
        <v>974</v>
      </c>
      <c r="C57" s="3" t="s">
        <v>23</v>
      </c>
      <c r="D57" s="3"/>
      <c r="E57" s="3" t="s">
        <v>213</v>
      </c>
      <c r="F57" s="3"/>
    </row>
    <row r="58" spans="1:6" ht="15" customHeight="1" x14ac:dyDescent="0.25">
      <c r="A58" s="3" t="s">
        <v>51</v>
      </c>
      <c r="B58" s="3"/>
      <c r="C58" s="3" t="s">
        <v>65</v>
      </c>
      <c r="D58" s="3"/>
      <c r="E58" s="3"/>
      <c r="F58" s="3"/>
    </row>
    <row r="59" spans="1:6" ht="15" customHeight="1" x14ac:dyDescent="0.25">
      <c r="A59" s="3" t="s">
        <v>53</v>
      </c>
      <c r="B59" s="3"/>
      <c r="C59" s="3" t="s">
        <v>65</v>
      </c>
      <c r="D59" s="3"/>
      <c r="E59" s="3"/>
      <c r="F59" s="3"/>
    </row>
    <row r="60" spans="1:6" ht="15" customHeight="1" x14ac:dyDescent="0.25">
      <c r="A60" s="7" t="s">
        <v>975</v>
      </c>
      <c r="B60" s="7"/>
      <c r="C60" s="7"/>
      <c r="D60" s="7"/>
      <c r="E60" s="7"/>
      <c r="F60" s="7"/>
    </row>
    <row r="61" spans="1:6" ht="15" customHeight="1" x14ac:dyDescent="0.25">
      <c r="A61" s="3" t="s">
        <v>41</v>
      </c>
      <c r="B61" s="3" t="s">
        <v>976</v>
      </c>
      <c r="C61" s="3" t="s">
        <v>94</v>
      </c>
      <c r="D61" s="3"/>
      <c r="E61" s="3" t="s">
        <v>95</v>
      </c>
      <c r="F61" s="3"/>
    </row>
    <row r="62" spans="1:6" ht="15" customHeight="1" x14ac:dyDescent="0.25">
      <c r="A62" s="3" t="s">
        <v>43</v>
      </c>
      <c r="B62" s="3" t="s">
        <v>976</v>
      </c>
      <c r="C62" s="3" t="s">
        <v>94</v>
      </c>
      <c r="D62" s="3"/>
      <c r="E62" s="3" t="s">
        <v>95</v>
      </c>
      <c r="F62" s="3"/>
    </row>
    <row r="63" spans="1:6" ht="15" customHeight="1" x14ac:dyDescent="0.25">
      <c r="A63" s="3" t="s">
        <v>44</v>
      </c>
      <c r="B63" s="3" t="s">
        <v>977</v>
      </c>
      <c r="C63" s="3" t="s">
        <v>90</v>
      </c>
      <c r="D63" s="3"/>
      <c r="E63" s="3" t="s">
        <v>91</v>
      </c>
      <c r="F63" s="3"/>
    </row>
    <row r="64" spans="1:6" ht="15" customHeight="1" x14ac:dyDescent="0.25">
      <c r="A64" s="3" t="s">
        <v>45</v>
      </c>
      <c r="B64" s="3" t="s">
        <v>977</v>
      </c>
      <c r="C64" s="3" t="s">
        <v>90</v>
      </c>
      <c r="D64" s="3"/>
      <c r="E64" s="3" t="s">
        <v>91</v>
      </c>
      <c r="F64" s="3"/>
    </row>
    <row r="65" spans="1:6" ht="15" customHeight="1" x14ac:dyDescent="0.25">
      <c r="A65" s="9" t="s">
        <v>46</v>
      </c>
      <c r="B65" s="9"/>
      <c r="C65" s="9"/>
      <c r="D65" s="9"/>
      <c r="E65" s="9"/>
      <c r="F65" s="9"/>
    </row>
    <row r="66" spans="1:6" ht="15" customHeight="1" x14ac:dyDescent="0.25">
      <c r="A66" s="3" t="s">
        <v>47</v>
      </c>
      <c r="B66" s="3" t="s">
        <v>978</v>
      </c>
      <c r="C66" s="3" t="s">
        <v>979</v>
      </c>
      <c r="D66" s="3" t="s">
        <v>980</v>
      </c>
      <c r="E66" s="3" t="s">
        <v>981</v>
      </c>
      <c r="F66" s="3" t="s">
        <v>982</v>
      </c>
    </row>
    <row r="67" spans="1:6" ht="43.5" customHeight="1" x14ac:dyDescent="0.25">
      <c r="A67" s="3" t="s">
        <v>50</v>
      </c>
      <c r="B67" s="3" t="s">
        <v>983</v>
      </c>
      <c r="C67" s="3" t="s">
        <v>979</v>
      </c>
      <c r="D67" s="8" t="s">
        <v>984</v>
      </c>
      <c r="E67" s="3" t="s">
        <v>981</v>
      </c>
      <c r="F67" s="3" t="s">
        <v>985</v>
      </c>
    </row>
    <row r="68" spans="1:6" ht="15" customHeight="1" x14ac:dyDescent="0.25">
      <c r="A68" s="3" t="s">
        <v>51</v>
      </c>
      <c r="B68" s="3" t="s">
        <v>978</v>
      </c>
      <c r="C68" s="3" t="s">
        <v>986</v>
      </c>
      <c r="D68" s="3" t="s">
        <v>980</v>
      </c>
      <c r="E68" s="3" t="s">
        <v>981</v>
      </c>
      <c r="F68" s="3" t="s">
        <v>982</v>
      </c>
    </row>
    <row r="69" spans="1:6" ht="43.5" customHeight="1" x14ac:dyDescent="0.25">
      <c r="A69" s="3" t="s">
        <v>53</v>
      </c>
      <c r="B69" s="3" t="s">
        <v>983</v>
      </c>
      <c r="C69" s="3" t="s">
        <v>986</v>
      </c>
      <c r="D69" s="8" t="s">
        <v>987</v>
      </c>
      <c r="E69" s="3" t="s">
        <v>981</v>
      </c>
      <c r="F69" s="3" t="s">
        <v>985</v>
      </c>
    </row>
    <row r="70" spans="1:6" ht="15" customHeight="1" x14ac:dyDescent="0.25">
      <c r="A70" s="7" t="s">
        <v>988</v>
      </c>
      <c r="B70" s="7"/>
      <c r="C70" s="7"/>
      <c r="D70" s="7"/>
      <c r="E70" s="7"/>
      <c r="F70" s="7"/>
    </row>
    <row r="71" spans="1:6" ht="15" customHeight="1" x14ac:dyDescent="0.25">
      <c r="A71" s="3" t="s">
        <v>41</v>
      </c>
      <c r="B71" s="3" t="s">
        <v>989</v>
      </c>
      <c r="C71" s="3" t="s">
        <v>919</v>
      </c>
      <c r="D71" s="3" t="s">
        <v>990</v>
      </c>
      <c r="E71" s="3" t="s">
        <v>2098</v>
      </c>
      <c r="F71" s="3" t="s">
        <v>991</v>
      </c>
    </row>
    <row r="72" spans="1:6" ht="15" customHeight="1" x14ac:dyDescent="0.25">
      <c r="A72" s="3" t="s">
        <v>43</v>
      </c>
      <c r="B72" s="3" t="s">
        <v>992</v>
      </c>
      <c r="C72" s="3" t="s">
        <v>919</v>
      </c>
      <c r="D72" s="3" t="s">
        <v>993</v>
      </c>
      <c r="E72" s="3" t="s">
        <v>2098</v>
      </c>
      <c r="F72" s="3" t="s">
        <v>994</v>
      </c>
    </row>
    <row r="73" spans="1:6" ht="15" customHeight="1" x14ac:dyDescent="0.25">
      <c r="A73" s="3" t="s">
        <v>44</v>
      </c>
      <c r="B73" s="3"/>
      <c r="C73" s="3" t="s">
        <v>65</v>
      </c>
      <c r="D73" s="3"/>
      <c r="E73" s="3"/>
      <c r="F73" s="3"/>
    </row>
    <row r="74" spans="1:6" ht="15" customHeight="1" x14ac:dyDescent="0.25">
      <c r="A74" s="3" t="s">
        <v>45</v>
      </c>
      <c r="B74" s="3"/>
      <c r="C74" s="3" t="s">
        <v>65</v>
      </c>
      <c r="D74" s="3"/>
      <c r="E74" s="3"/>
      <c r="F74" s="3"/>
    </row>
    <row r="75" spans="1:6" ht="15" customHeight="1" x14ac:dyDescent="0.25">
      <c r="A75" s="9" t="s">
        <v>46</v>
      </c>
      <c r="B75" s="9"/>
      <c r="C75" s="9"/>
      <c r="D75" s="9"/>
      <c r="E75" s="9"/>
      <c r="F75" s="9"/>
    </row>
    <row r="76" spans="1:6" ht="15" customHeight="1" x14ac:dyDescent="0.25">
      <c r="A76" s="3" t="s">
        <v>47</v>
      </c>
      <c r="B76" s="3" t="s">
        <v>995</v>
      </c>
      <c r="C76" s="3" t="s">
        <v>996</v>
      </c>
      <c r="D76" s="3" t="s">
        <v>997</v>
      </c>
      <c r="E76" s="3" t="s">
        <v>950</v>
      </c>
      <c r="F76" s="3" t="s">
        <v>998</v>
      </c>
    </row>
    <row r="77" spans="1:6" ht="15" customHeight="1" x14ac:dyDescent="0.25">
      <c r="A77" s="3" t="s">
        <v>50</v>
      </c>
      <c r="B77" s="3" t="s">
        <v>995</v>
      </c>
      <c r="C77" s="3" t="s">
        <v>999</v>
      </c>
      <c r="D77" s="3" t="s">
        <v>997</v>
      </c>
      <c r="E77" s="3" t="s">
        <v>950</v>
      </c>
      <c r="F77" s="3" t="s">
        <v>998</v>
      </c>
    </row>
    <row r="78" spans="1:6" ht="15" customHeight="1" x14ac:dyDescent="0.25">
      <c r="A78" s="3" t="s">
        <v>51</v>
      </c>
      <c r="B78" s="3" t="s">
        <v>1000</v>
      </c>
      <c r="C78" s="3" t="s">
        <v>920</v>
      </c>
      <c r="D78" s="3" t="s">
        <v>1001</v>
      </c>
      <c r="E78" s="3" t="s">
        <v>950</v>
      </c>
      <c r="F78" s="3" t="s">
        <v>1002</v>
      </c>
    </row>
    <row r="79" spans="1:6" ht="15" customHeight="1" x14ac:dyDescent="0.25">
      <c r="A79" s="3" t="s">
        <v>53</v>
      </c>
      <c r="B79" s="3" t="s">
        <v>1003</v>
      </c>
      <c r="C79" s="3" t="s">
        <v>920</v>
      </c>
      <c r="D79" s="3" t="s">
        <v>1004</v>
      </c>
      <c r="E79" s="3" t="s">
        <v>950</v>
      </c>
      <c r="F79" s="3" t="s">
        <v>1005</v>
      </c>
    </row>
    <row r="80" spans="1:6" ht="15" customHeight="1" x14ac:dyDescent="0.25">
      <c r="A80" s="6" t="s">
        <v>117</v>
      </c>
      <c r="B80" s="6"/>
      <c r="C80" s="6"/>
      <c r="D80" s="6"/>
      <c r="E80" s="6"/>
      <c r="F80" s="6"/>
    </row>
    <row r="81" spans="1:6" ht="15" customHeight="1" x14ac:dyDescent="0.25">
      <c r="A81" s="7" t="s">
        <v>1006</v>
      </c>
      <c r="B81" s="7"/>
      <c r="C81" s="7"/>
      <c r="D81" s="7"/>
      <c r="E81" s="7"/>
      <c r="F81" s="7"/>
    </row>
    <row r="82" spans="1:6" ht="15" customHeight="1" x14ac:dyDescent="0.25">
      <c r="A82" s="3" t="s">
        <v>41</v>
      </c>
      <c r="B82" s="3" t="s">
        <v>1007</v>
      </c>
      <c r="C82" s="3" t="s">
        <v>916</v>
      </c>
      <c r="D82" s="3" t="s">
        <v>1008</v>
      </c>
      <c r="E82" s="3" t="s">
        <v>95</v>
      </c>
      <c r="F82" s="3" t="s">
        <v>1009</v>
      </c>
    </row>
    <row r="83" spans="1:6" ht="15" customHeight="1" x14ac:dyDescent="0.25">
      <c r="A83" s="3" t="s">
        <v>43</v>
      </c>
      <c r="B83" s="3" t="s">
        <v>1007</v>
      </c>
      <c r="C83" s="3" t="s">
        <v>916</v>
      </c>
      <c r="D83" s="3" t="s">
        <v>1010</v>
      </c>
      <c r="E83" s="3" t="s">
        <v>95</v>
      </c>
      <c r="F83" s="3" t="s">
        <v>1009</v>
      </c>
    </row>
    <row r="84" spans="1:6" ht="15" customHeight="1" x14ac:dyDescent="0.25">
      <c r="A84" s="3" t="s">
        <v>44</v>
      </c>
      <c r="B84" s="3" t="s">
        <v>1011</v>
      </c>
      <c r="C84" s="3" t="s">
        <v>15</v>
      </c>
      <c r="D84" s="3" t="s">
        <v>1012</v>
      </c>
      <c r="E84" s="3" t="s">
        <v>181</v>
      </c>
      <c r="F84" s="3" t="s">
        <v>1013</v>
      </c>
    </row>
    <row r="85" spans="1:6" ht="15" customHeight="1" x14ac:dyDescent="0.25">
      <c r="A85" s="3" t="s">
        <v>45</v>
      </c>
      <c r="B85" s="3" t="s">
        <v>1014</v>
      </c>
      <c r="C85" s="3" t="s">
        <v>15</v>
      </c>
      <c r="D85" s="3" t="s">
        <v>1012</v>
      </c>
      <c r="E85" s="3" t="s">
        <v>181</v>
      </c>
      <c r="F85" s="3" t="s">
        <v>1013</v>
      </c>
    </row>
    <row r="86" spans="1:6" ht="15" customHeight="1" x14ac:dyDescent="0.25">
      <c r="A86" s="9" t="s">
        <v>46</v>
      </c>
      <c r="B86" s="9"/>
      <c r="C86" s="9"/>
      <c r="D86" s="9"/>
      <c r="E86" s="9"/>
      <c r="F86" s="9"/>
    </row>
    <row r="87" spans="1:6" ht="15" customHeight="1" x14ac:dyDescent="0.25">
      <c r="A87" s="3" t="s">
        <v>47</v>
      </c>
      <c r="B87" s="3" t="s">
        <v>1015</v>
      </c>
      <c r="C87" s="3" t="s">
        <v>919</v>
      </c>
      <c r="D87" s="3" t="s">
        <v>1016</v>
      </c>
      <c r="E87" s="3" t="s">
        <v>2098</v>
      </c>
      <c r="F87" s="3" t="s">
        <v>1017</v>
      </c>
    </row>
    <row r="88" spans="1:6" ht="15" customHeight="1" x14ac:dyDescent="0.25">
      <c r="A88" s="3" t="s">
        <v>50</v>
      </c>
      <c r="B88" s="3" t="s">
        <v>1018</v>
      </c>
      <c r="C88" s="3" t="s">
        <v>919</v>
      </c>
      <c r="D88" s="3" t="s">
        <v>1019</v>
      </c>
      <c r="E88" s="3" t="s">
        <v>2098</v>
      </c>
      <c r="F88" s="3" t="s">
        <v>1020</v>
      </c>
    </row>
    <row r="89" spans="1:6" ht="15" customHeight="1" x14ac:dyDescent="0.25">
      <c r="A89" s="3" t="s">
        <v>51</v>
      </c>
      <c r="B89" s="3" t="s">
        <v>1021</v>
      </c>
      <c r="C89" s="3" t="s">
        <v>88</v>
      </c>
      <c r="D89" s="3"/>
      <c r="E89" s="3"/>
      <c r="F89" s="3"/>
    </row>
    <row r="90" spans="1:6" ht="15" customHeight="1" x14ac:dyDescent="0.25">
      <c r="A90" s="3" t="s">
        <v>53</v>
      </c>
      <c r="B90" s="3" t="s">
        <v>1021</v>
      </c>
      <c r="C90" s="3" t="s">
        <v>88</v>
      </c>
      <c r="D90" s="3"/>
      <c r="E90" s="3"/>
      <c r="F90" s="3"/>
    </row>
    <row r="91" spans="1:6" ht="15" customHeight="1" x14ac:dyDescent="0.25">
      <c r="A91" s="7" t="s">
        <v>1022</v>
      </c>
      <c r="B91" s="7"/>
      <c r="C91" s="7"/>
      <c r="D91" s="7"/>
      <c r="E91" s="7"/>
      <c r="F91" s="7"/>
    </row>
    <row r="92" spans="1:6" ht="15" customHeight="1" x14ac:dyDescent="0.25">
      <c r="A92" s="3" t="s">
        <v>41</v>
      </c>
      <c r="B92" s="3" t="s">
        <v>1023</v>
      </c>
      <c r="C92" s="3" t="s">
        <v>920</v>
      </c>
      <c r="D92" s="3" t="s">
        <v>1024</v>
      </c>
      <c r="E92" s="3" t="s">
        <v>950</v>
      </c>
      <c r="F92" s="3" t="s">
        <v>1025</v>
      </c>
    </row>
    <row r="93" spans="1:6" ht="15" customHeight="1" x14ac:dyDescent="0.25">
      <c r="A93" s="3" t="s">
        <v>43</v>
      </c>
      <c r="B93" s="3" t="s">
        <v>1026</v>
      </c>
      <c r="C93" s="3" t="s">
        <v>920</v>
      </c>
      <c r="D93" s="3" t="s">
        <v>1027</v>
      </c>
      <c r="E93" s="3" t="s">
        <v>950</v>
      </c>
      <c r="F93" s="3" t="s">
        <v>1028</v>
      </c>
    </row>
    <row r="94" spans="1:6" ht="15" customHeight="1" x14ac:dyDescent="0.25">
      <c r="A94" s="3" t="s">
        <v>44</v>
      </c>
      <c r="B94" s="3" t="s">
        <v>1007</v>
      </c>
      <c r="C94" s="3" t="s">
        <v>916</v>
      </c>
      <c r="D94" s="3" t="s">
        <v>1029</v>
      </c>
      <c r="E94" s="3" t="s">
        <v>962</v>
      </c>
      <c r="F94" s="3" t="s">
        <v>1009</v>
      </c>
    </row>
    <row r="95" spans="1:6" ht="15" customHeight="1" x14ac:dyDescent="0.25">
      <c r="A95" s="3" t="s">
        <v>45</v>
      </c>
      <c r="B95" s="3" t="s">
        <v>1007</v>
      </c>
      <c r="C95" s="3" t="s">
        <v>916</v>
      </c>
      <c r="D95" s="3" t="s">
        <v>1030</v>
      </c>
      <c r="E95" s="3" t="s">
        <v>962</v>
      </c>
      <c r="F95" s="3" t="s">
        <v>1009</v>
      </c>
    </row>
    <row r="96" spans="1:6" ht="15" customHeight="1" x14ac:dyDescent="0.25">
      <c r="A96" s="9" t="s">
        <v>46</v>
      </c>
      <c r="B96" s="9"/>
      <c r="C96" s="9"/>
      <c r="D96" s="9"/>
      <c r="E96" s="9"/>
      <c r="F96" s="9"/>
    </row>
    <row r="97" spans="1:6" ht="15" customHeight="1" x14ac:dyDescent="0.25">
      <c r="A97" s="3" t="s">
        <v>47</v>
      </c>
      <c r="B97" s="3" t="s">
        <v>1031</v>
      </c>
      <c r="C97" s="3" t="s">
        <v>920</v>
      </c>
      <c r="D97" s="3" t="s">
        <v>1032</v>
      </c>
      <c r="E97" s="3" t="s">
        <v>950</v>
      </c>
      <c r="F97" s="3" t="s">
        <v>1033</v>
      </c>
    </row>
    <row r="98" spans="1:6" ht="15" customHeight="1" x14ac:dyDescent="0.25">
      <c r="A98" s="3" t="s">
        <v>50</v>
      </c>
      <c r="B98" s="3" t="s">
        <v>1034</v>
      </c>
      <c r="C98" s="3" t="s">
        <v>920</v>
      </c>
      <c r="D98" s="3" t="s">
        <v>1035</v>
      </c>
      <c r="E98" s="3" t="s">
        <v>950</v>
      </c>
      <c r="F98" s="3" t="s">
        <v>1036</v>
      </c>
    </row>
    <row r="99" spans="1:6" ht="15" customHeight="1" x14ac:dyDescent="0.25">
      <c r="A99" s="3" t="s">
        <v>51</v>
      </c>
      <c r="B99" s="3" t="s">
        <v>1037</v>
      </c>
      <c r="C99" s="3" t="s">
        <v>68</v>
      </c>
      <c r="D99" s="3"/>
      <c r="E99" s="3"/>
      <c r="F99" s="3"/>
    </row>
    <row r="100" spans="1:6" ht="15" customHeight="1" x14ac:dyDescent="0.25">
      <c r="A100" s="3" t="s">
        <v>53</v>
      </c>
      <c r="B100" s="3" t="s">
        <v>1037</v>
      </c>
      <c r="C100" s="3" t="s">
        <v>68</v>
      </c>
      <c r="D100" s="3"/>
      <c r="E100" s="3"/>
      <c r="F100" s="3"/>
    </row>
    <row r="101" spans="1:6" ht="15" customHeight="1" x14ac:dyDescent="0.25">
      <c r="A101" s="7" t="s">
        <v>1038</v>
      </c>
      <c r="B101" s="7"/>
      <c r="C101" s="7"/>
      <c r="D101" s="7"/>
      <c r="E101" s="7"/>
      <c r="F101" s="7"/>
    </row>
    <row r="102" spans="1:6" ht="15" customHeight="1" x14ac:dyDescent="0.25">
      <c r="A102" s="3" t="s">
        <v>41</v>
      </c>
      <c r="B102" s="3"/>
      <c r="C102" s="3" t="s">
        <v>65</v>
      </c>
      <c r="D102" s="3"/>
      <c r="E102" s="3"/>
      <c r="F102" s="3"/>
    </row>
    <row r="103" spans="1:6" ht="15" customHeight="1" x14ac:dyDescent="0.25">
      <c r="A103" s="3" t="s">
        <v>43</v>
      </c>
      <c r="B103" s="3" t="s">
        <v>1039</v>
      </c>
      <c r="C103" s="3" t="s">
        <v>79</v>
      </c>
      <c r="D103" s="3" t="s">
        <v>1040</v>
      </c>
      <c r="E103" s="3" t="s">
        <v>81</v>
      </c>
      <c r="F103" s="3" t="s">
        <v>1041</v>
      </c>
    </row>
    <row r="104" spans="1:6" ht="15" customHeight="1" x14ac:dyDescent="0.25">
      <c r="A104" s="3" t="s">
        <v>44</v>
      </c>
      <c r="B104" s="3" t="s">
        <v>1042</v>
      </c>
      <c r="C104" s="3" t="s">
        <v>519</v>
      </c>
      <c r="D104" s="3" t="s">
        <v>1043</v>
      </c>
      <c r="E104" s="3" t="s">
        <v>532</v>
      </c>
      <c r="F104" s="3" t="s">
        <v>1044</v>
      </c>
    </row>
    <row r="105" spans="1:6" ht="15" customHeight="1" x14ac:dyDescent="0.25">
      <c r="A105" s="3" t="s">
        <v>45</v>
      </c>
      <c r="B105" s="3" t="s">
        <v>1045</v>
      </c>
      <c r="C105" s="3" t="s">
        <v>519</v>
      </c>
      <c r="D105" s="3" t="s">
        <v>1046</v>
      </c>
      <c r="E105" s="3" t="s">
        <v>532</v>
      </c>
      <c r="F105" s="3" t="s">
        <v>1047</v>
      </c>
    </row>
    <row r="106" spans="1:6" ht="15" customHeight="1" x14ac:dyDescent="0.25">
      <c r="A106" s="9" t="s">
        <v>46</v>
      </c>
      <c r="B106" s="9"/>
      <c r="C106" s="9"/>
      <c r="D106" s="9"/>
      <c r="E106" s="9"/>
      <c r="F106" s="9"/>
    </row>
    <row r="107" spans="1:6" ht="15" customHeight="1" x14ac:dyDescent="0.25">
      <c r="A107" s="3" t="s">
        <v>47</v>
      </c>
      <c r="B107" s="3" t="s">
        <v>1048</v>
      </c>
      <c r="C107" s="3" t="s">
        <v>1049</v>
      </c>
      <c r="D107" s="3" t="s">
        <v>1050</v>
      </c>
      <c r="E107" s="3" t="s">
        <v>1051</v>
      </c>
      <c r="F107" s="3" t="s">
        <v>1052</v>
      </c>
    </row>
    <row r="108" spans="1:6" ht="15" customHeight="1" x14ac:dyDescent="0.25">
      <c r="A108" s="3" t="s">
        <v>50</v>
      </c>
      <c r="B108" s="3" t="s">
        <v>1053</v>
      </c>
      <c r="C108" s="3" t="s">
        <v>1049</v>
      </c>
      <c r="D108" s="3" t="s">
        <v>1054</v>
      </c>
      <c r="E108" s="3" t="s">
        <v>1051</v>
      </c>
      <c r="F108" s="3" t="s">
        <v>1055</v>
      </c>
    </row>
    <row r="109" spans="1:6" ht="15" customHeight="1" x14ac:dyDescent="0.25">
      <c r="A109" s="3" t="s">
        <v>51</v>
      </c>
      <c r="B109" s="3" t="s">
        <v>1048</v>
      </c>
      <c r="C109" s="3" t="s">
        <v>1056</v>
      </c>
      <c r="D109" s="3" t="s">
        <v>1050</v>
      </c>
      <c r="E109" s="3" t="s">
        <v>1051</v>
      </c>
      <c r="F109" s="3" t="s">
        <v>1052</v>
      </c>
    </row>
    <row r="110" spans="1:6" ht="15" customHeight="1" x14ac:dyDescent="0.25">
      <c r="A110" s="3" t="s">
        <v>53</v>
      </c>
      <c r="B110" s="3" t="s">
        <v>1053</v>
      </c>
      <c r="C110" s="3" t="s">
        <v>1056</v>
      </c>
      <c r="D110" s="3" t="s">
        <v>1054</v>
      </c>
      <c r="E110" s="3" t="s">
        <v>1051</v>
      </c>
      <c r="F110" s="3" t="s">
        <v>1055</v>
      </c>
    </row>
    <row r="111" spans="1:6" ht="15" customHeight="1" x14ac:dyDescent="0.25">
      <c r="A111" s="7" t="s">
        <v>1057</v>
      </c>
      <c r="B111" s="7"/>
      <c r="C111" s="7"/>
      <c r="D111" s="7"/>
      <c r="E111" s="7"/>
      <c r="F111" s="7"/>
    </row>
    <row r="112" spans="1:6" ht="15" customHeight="1" x14ac:dyDescent="0.25">
      <c r="A112" s="3" t="s">
        <v>41</v>
      </c>
      <c r="B112" s="3" t="s">
        <v>1058</v>
      </c>
      <c r="C112" s="3" t="s">
        <v>15</v>
      </c>
      <c r="D112" s="3" t="s">
        <v>1059</v>
      </c>
      <c r="E112" s="3" t="s">
        <v>181</v>
      </c>
      <c r="F112" s="3" t="s">
        <v>1060</v>
      </c>
    </row>
    <row r="113" spans="1:6" ht="15" customHeight="1" x14ac:dyDescent="0.25">
      <c r="A113" s="3" t="s">
        <v>43</v>
      </c>
      <c r="B113" s="3" t="s">
        <v>1061</v>
      </c>
      <c r="C113" s="3" t="s">
        <v>15</v>
      </c>
      <c r="D113" s="3" t="s">
        <v>1059</v>
      </c>
      <c r="E113" s="3" t="s">
        <v>181</v>
      </c>
      <c r="F113" s="3" t="s">
        <v>1060</v>
      </c>
    </row>
    <row r="114" spans="1:6" ht="15" customHeight="1" x14ac:dyDescent="0.25">
      <c r="A114" s="3" t="s">
        <v>44</v>
      </c>
      <c r="B114" s="3" t="s">
        <v>1062</v>
      </c>
      <c r="C114" s="3" t="s">
        <v>23</v>
      </c>
      <c r="D114" s="3"/>
      <c r="E114" s="3" t="s">
        <v>213</v>
      </c>
      <c r="F114" s="3"/>
    </row>
    <row r="115" spans="1:6" ht="15" customHeight="1" x14ac:dyDescent="0.25">
      <c r="A115" s="3" t="s">
        <v>45</v>
      </c>
      <c r="B115" s="3" t="s">
        <v>1063</v>
      </c>
      <c r="C115" s="3" t="s">
        <v>23</v>
      </c>
      <c r="D115" s="3"/>
      <c r="E115" s="3" t="s">
        <v>213</v>
      </c>
      <c r="F115" s="3"/>
    </row>
    <row r="116" spans="1:6" ht="15" customHeight="1" x14ac:dyDescent="0.25">
      <c r="A116" s="9" t="s">
        <v>46</v>
      </c>
      <c r="B116" s="9"/>
      <c r="C116" s="9"/>
      <c r="D116" s="9"/>
      <c r="E116" s="9"/>
      <c r="F116" s="9"/>
    </row>
    <row r="117" spans="1:6" ht="15" customHeight="1" x14ac:dyDescent="0.25">
      <c r="A117" s="3" t="s">
        <v>47</v>
      </c>
      <c r="B117" s="3" t="s">
        <v>1064</v>
      </c>
      <c r="C117" s="3" t="s">
        <v>979</v>
      </c>
      <c r="D117" s="3" t="s">
        <v>1065</v>
      </c>
      <c r="E117" s="3" t="s">
        <v>981</v>
      </c>
      <c r="F117" s="3" t="s">
        <v>1066</v>
      </c>
    </row>
    <row r="118" spans="1:6" ht="15" customHeight="1" x14ac:dyDescent="0.25">
      <c r="A118" s="3" t="s">
        <v>50</v>
      </c>
      <c r="B118" s="3" t="s">
        <v>1067</v>
      </c>
      <c r="C118" s="3" t="s">
        <v>979</v>
      </c>
      <c r="D118" s="3" t="s">
        <v>1068</v>
      </c>
      <c r="E118" s="3" t="s">
        <v>981</v>
      </c>
      <c r="F118" s="3" t="s">
        <v>1069</v>
      </c>
    </row>
    <row r="119" spans="1:6" ht="15" customHeight="1" x14ac:dyDescent="0.25">
      <c r="A119" s="3" t="s">
        <v>51</v>
      </c>
      <c r="B119" s="3" t="s">
        <v>1064</v>
      </c>
      <c r="C119" s="3" t="s">
        <v>986</v>
      </c>
      <c r="D119" s="3" t="s">
        <v>1065</v>
      </c>
      <c r="E119" s="3" t="s">
        <v>981</v>
      </c>
      <c r="F119" s="3" t="s">
        <v>1066</v>
      </c>
    </row>
    <row r="120" spans="1:6" ht="15" customHeight="1" x14ac:dyDescent="0.25">
      <c r="A120" s="3" t="s">
        <v>53</v>
      </c>
      <c r="B120" s="3" t="s">
        <v>1067</v>
      </c>
      <c r="C120" s="3" t="s">
        <v>986</v>
      </c>
      <c r="D120" s="3" t="s">
        <v>1068</v>
      </c>
      <c r="E120" s="3" t="s">
        <v>981</v>
      </c>
      <c r="F120" s="3" t="s">
        <v>1069</v>
      </c>
    </row>
    <row r="121" spans="1:6" ht="15" customHeight="1" x14ac:dyDescent="0.25">
      <c r="A121" s="7" t="s">
        <v>1070</v>
      </c>
      <c r="B121" s="7"/>
      <c r="C121" s="7"/>
      <c r="D121" s="7"/>
      <c r="E121" s="7"/>
      <c r="F121" s="7"/>
    </row>
    <row r="122" spans="1:6" ht="15" customHeight="1" x14ac:dyDescent="0.25">
      <c r="A122" s="3" t="s">
        <v>41</v>
      </c>
      <c r="B122" s="3" t="s">
        <v>1071</v>
      </c>
      <c r="C122" s="3" t="s">
        <v>920</v>
      </c>
      <c r="D122" s="3" t="s">
        <v>1072</v>
      </c>
      <c r="E122" s="3" t="s">
        <v>950</v>
      </c>
      <c r="F122" s="3" t="s">
        <v>1073</v>
      </c>
    </row>
    <row r="123" spans="1:6" ht="15" customHeight="1" x14ac:dyDescent="0.25">
      <c r="A123" s="3" t="s">
        <v>43</v>
      </c>
      <c r="B123" s="3" t="s">
        <v>1074</v>
      </c>
      <c r="C123" s="3" t="s">
        <v>920</v>
      </c>
      <c r="D123" s="3" t="s">
        <v>1075</v>
      </c>
      <c r="E123" s="3" t="s">
        <v>950</v>
      </c>
      <c r="F123" s="3" t="s">
        <v>1076</v>
      </c>
    </row>
    <row r="124" spans="1:6" ht="15" customHeight="1" x14ac:dyDescent="0.25">
      <c r="A124" s="3" t="s">
        <v>44</v>
      </c>
      <c r="B124" s="3" t="s">
        <v>1077</v>
      </c>
      <c r="C124" s="3" t="s">
        <v>996</v>
      </c>
      <c r="D124" s="3" t="s">
        <v>1078</v>
      </c>
      <c r="E124" s="3" t="s">
        <v>950</v>
      </c>
      <c r="F124" s="3" t="s">
        <v>1079</v>
      </c>
    </row>
    <row r="125" spans="1:6" ht="15" customHeight="1" x14ac:dyDescent="0.25">
      <c r="A125" s="3" t="s">
        <v>45</v>
      </c>
      <c r="B125" s="3" t="s">
        <v>1080</v>
      </c>
      <c r="C125" s="3" t="s">
        <v>996</v>
      </c>
      <c r="D125" s="3" t="s">
        <v>1081</v>
      </c>
      <c r="E125" s="3" t="s">
        <v>950</v>
      </c>
      <c r="F125" s="3" t="s">
        <v>1082</v>
      </c>
    </row>
    <row r="126" spans="1:6" ht="15" customHeight="1" x14ac:dyDescent="0.25">
      <c r="A126" s="9" t="s">
        <v>46</v>
      </c>
      <c r="B126" s="9"/>
      <c r="C126" s="9"/>
      <c r="D126" s="9"/>
      <c r="E126" s="9"/>
      <c r="F126" s="9"/>
    </row>
    <row r="127" spans="1:6" ht="15" customHeight="1" x14ac:dyDescent="0.25">
      <c r="A127" s="3" t="s">
        <v>47</v>
      </c>
      <c r="B127" s="3" t="s">
        <v>1077</v>
      </c>
      <c r="C127" s="3" t="s">
        <v>999</v>
      </c>
      <c r="D127" s="3" t="s">
        <v>1078</v>
      </c>
      <c r="E127" s="3" t="s">
        <v>950</v>
      </c>
      <c r="F127" s="3" t="s">
        <v>1079</v>
      </c>
    </row>
    <row r="128" spans="1:6" ht="15" customHeight="1" x14ac:dyDescent="0.25">
      <c r="A128" s="3" t="s">
        <v>50</v>
      </c>
      <c r="B128" s="3" t="s">
        <v>1080</v>
      </c>
      <c r="C128" s="3" t="s">
        <v>1083</v>
      </c>
      <c r="D128" s="3" t="s">
        <v>1081</v>
      </c>
      <c r="E128" s="3" t="s">
        <v>950</v>
      </c>
      <c r="F128" s="3" t="s">
        <v>1082</v>
      </c>
    </row>
    <row r="129" spans="1:6" ht="15" customHeight="1" x14ac:dyDescent="0.25">
      <c r="A129" s="3" t="s">
        <v>51</v>
      </c>
      <c r="B129" s="3" t="s">
        <v>1084</v>
      </c>
      <c r="C129" s="3" t="s">
        <v>56</v>
      </c>
      <c r="D129" s="3"/>
      <c r="E129" s="3"/>
      <c r="F129" s="3"/>
    </row>
    <row r="130" spans="1:6" ht="15" customHeight="1" x14ac:dyDescent="0.25">
      <c r="A130" s="3" t="s">
        <v>53</v>
      </c>
      <c r="B130" s="3" t="s">
        <v>1084</v>
      </c>
      <c r="C130" s="3" t="s">
        <v>56</v>
      </c>
      <c r="D130" s="3"/>
      <c r="E130" s="3"/>
      <c r="F130" s="3"/>
    </row>
    <row r="131" spans="1:6" ht="15" customHeight="1" x14ac:dyDescent="0.25">
      <c r="A131" s="6" t="s">
        <v>190</v>
      </c>
      <c r="B131" s="6"/>
      <c r="C131" s="6"/>
      <c r="D131" s="6"/>
      <c r="E131" s="6"/>
      <c r="F131" s="6"/>
    </row>
    <row r="132" spans="1:6" ht="15" customHeight="1" x14ac:dyDescent="0.25">
      <c r="A132" s="7" t="s">
        <v>1085</v>
      </c>
      <c r="B132" s="7"/>
      <c r="C132" s="7"/>
      <c r="D132" s="7"/>
      <c r="E132" s="7"/>
      <c r="F132" s="7"/>
    </row>
    <row r="133" spans="1:6" ht="15" customHeight="1" x14ac:dyDescent="0.25">
      <c r="A133" s="3" t="s">
        <v>41</v>
      </c>
      <c r="B133" s="3" t="s">
        <v>1086</v>
      </c>
      <c r="C133" s="3" t="s">
        <v>916</v>
      </c>
      <c r="D133" s="3" t="s">
        <v>1087</v>
      </c>
      <c r="E133" s="3" t="s">
        <v>95</v>
      </c>
      <c r="F133" s="3" t="s">
        <v>1088</v>
      </c>
    </row>
    <row r="134" spans="1:6" ht="15" customHeight="1" x14ac:dyDescent="0.25">
      <c r="A134" s="3" t="s">
        <v>43</v>
      </c>
      <c r="B134" s="3" t="s">
        <v>1089</v>
      </c>
      <c r="C134" s="3" t="s">
        <v>916</v>
      </c>
      <c r="D134" s="3" t="s">
        <v>1090</v>
      </c>
      <c r="E134" s="3" t="s">
        <v>95</v>
      </c>
      <c r="F134" s="3" t="s">
        <v>1091</v>
      </c>
    </row>
    <row r="135" spans="1:6" ht="15" customHeight="1" x14ac:dyDescent="0.25">
      <c r="A135" s="3" t="s">
        <v>44</v>
      </c>
      <c r="B135" s="3" t="s">
        <v>1092</v>
      </c>
      <c r="C135" s="3" t="s">
        <v>519</v>
      </c>
      <c r="D135" s="3" t="s">
        <v>1093</v>
      </c>
      <c r="E135" s="3" t="s">
        <v>532</v>
      </c>
      <c r="F135" s="3" t="s">
        <v>1094</v>
      </c>
    </row>
    <row r="136" spans="1:6" ht="15" customHeight="1" x14ac:dyDescent="0.25">
      <c r="A136" s="3" t="s">
        <v>45</v>
      </c>
      <c r="B136" s="3" t="s">
        <v>1095</v>
      </c>
      <c r="C136" s="3" t="s">
        <v>519</v>
      </c>
      <c r="D136" s="3" t="s">
        <v>1096</v>
      </c>
      <c r="E136" s="3" t="s">
        <v>532</v>
      </c>
      <c r="F136" s="3" t="s">
        <v>1097</v>
      </c>
    </row>
    <row r="137" spans="1:6" ht="15" customHeight="1" x14ac:dyDescent="0.25">
      <c r="A137" s="9" t="s">
        <v>46</v>
      </c>
      <c r="B137" s="9"/>
      <c r="C137" s="9"/>
      <c r="D137" s="9"/>
      <c r="E137" s="9"/>
      <c r="F137" s="9"/>
    </row>
    <row r="138" spans="1:6" ht="15" customHeight="1" x14ac:dyDescent="0.25">
      <c r="A138" s="3" t="s">
        <v>47</v>
      </c>
      <c r="B138" s="3" t="s">
        <v>1098</v>
      </c>
      <c r="C138" s="3" t="s">
        <v>17</v>
      </c>
      <c r="D138" s="3" t="s">
        <v>939</v>
      </c>
      <c r="E138" s="3" t="s">
        <v>103</v>
      </c>
      <c r="F138" s="3" t="s">
        <v>940</v>
      </c>
    </row>
    <row r="139" spans="1:6" ht="15" customHeight="1" x14ac:dyDescent="0.25">
      <c r="A139" s="3" t="s">
        <v>50</v>
      </c>
      <c r="B139" s="3"/>
      <c r="C139" s="3" t="s">
        <v>65</v>
      </c>
      <c r="D139" s="3"/>
      <c r="E139" s="3"/>
      <c r="F139" s="3"/>
    </row>
    <row r="140" spans="1:6" ht="15" customHeight="1" x14ac:dyDescent="0.25">
      <c r="A140" s="3" t="s">
        <v>51</v>
      </c>
      <c r="B140" s="3"/>
      <c r="C140" s="3" t="s">
        <v>65</v>
      </c>
      <c r="D140" s="3"/>
      <c r="E140" s="3"/>
      <c r="F140" s="3"/>
    </row>
    <row r="141" spans="1:6" ht="15" customHeight="1" x14ac:dyDescent="0.25">
      <c r="A141" s="3" t="s">
        <v>53</v>
      </c>
      <c r="B141" s="3"/>
      <c r="C141" s="3" t="s">
        <v>65</v>
      </c>
      <c r="D141" s="3"/>
      <c r="E141" s="3"/>
      <c r="F141" s="3"/>
    </row>
    <row r="142" spans="1:6" ht="15" customHeight="1" x14ac:dyDescent="0.25">
      <c r="A142" s="7" t="s">
        <v>1099</v>
      </c>
      <c r="B142" s="7"/>
      <c r="C142" s="7"/>
      <c r="D142" s="7"/>
      <c r="E142" s="7"/>
      <c r="F142" s="7"/>
    </row>
    <row r="143" spans="1:6" ht="15" customHeight="1" x14ac:dyDescent="0.25">
      <c r="A143" s="3" t="s">
        <v>41</v>
      </c>
      <c r="B143" s="3" t="s">
        <v>1100</v>
      </c>
      <c r="C143" s="3" t="s">
        <v>920</v>
      </c>
      <c r="D143" s="3" t="s">
        <v>1101</v>
      </c>
      <c r="E143" s="3" t="s">
        <v>950</v>
      </c>
      <c r="F143" s="3" t="s">
        <v>1102</v>
      </c>
    </row>
    <row r="144" spans="1:6" ht="15" customHeight="1" x14ac:dyDescent="0.25">
      <c r="A144" s="3" t="s">
        <v>43</v>
      </c>
      <c r="B144" s="3" t="s">
        <v>1103</v>
      </c>
      <c r="C144" s="3" t="s">
        <v>920</v>
      </c>
      <c r="D144" s="3" t="s">
        <v>1104</v>
      </c>
      <c r="E144" s="3" t="s">
        <v>950</v>
      </c>
      <c r="F144" s="3" t="s">
        <v>1105</v>
      </c>
    </row>
    <row r="145" spans="1:6" ht="15" customHeight="1" x14ac:dyDescent="0.25">
      <c r="A145" s="3" t="s">
        <v>44</v>
      </c>
      <c r="B145" s="3" t="s">
        <v>1106</v>
      </c>
      <c r="C145" s="3" t="s">
        <v>916</v>
      </c>
      <c r="D145" s="3" t="s">
        <v>1107</v>
      </c>
      <c r="E145" s="3" t="s">
        <v>95</v>
      </c>
      <c r="F145" s="3" t="s">
        <v>1108</v>
      </c>
    </row>
    <row r="146" spans="1:6" ht="15" customHeight="1" x14ac:dyDescent="0.25">
      <c r="A146" s="3" t="s">
        <v>45</v>
      </c>
      <c r="B146" s="3" t="s">
        <v>1109</v>
      </c>
      <c r="C146" s="3" t="s">
        <v>916</v>
      </c>
      <c r="D146" s="3" t="s">
        <v>1110</v>
      </c>
      <c r="E146" s="3" t="s">
        <v>95</v>
      </c>
      <c r="F146" s="3" t="s">
        <v>1111</v>
      </c>
    </row>
    <row r="147" spans="1:6" ht="15" customHeight="1" x14ac:dyDescent="0.25">
      <c r="A147" s="9" t="s">
        <v>46</v>
      </c>
      <c r="B147" s="9"/>
      <c r="C147" s="9"/>
      <c r="D147" s="9"/>
      <c r="E147" s="9"/>
      <c r="F147" s="9"/>
    </row>
    <row r="148" spans="1:6" ht="15" customHeight="1" x14ac:dyDescent="0.25">
      <c r="A148" s="3" t="s">
        <v>47</v>
      </c>
      <c r="B148" s="3" t="s">
        <v>1112</v>
      </c>
      <c r="C148" s="3" t="s">
        <v>23</v>
      </c>
      <c r="D148" s="3"/>
      <c r="E148" s="3" t="s">
        <v>213</v>
      </c>
      <c r="F148" s="3"/>
    </row>
    <row r="149" spans="1:6" ht="15" customHeight="1" x14ac:dyDescent="0.25">
      <c r="A149" s="3" t="s">
        <v>50</v>
      </c>
      <c r="B149" s="3" t="s">
        <v>1113</v>
      </c>
      <c r="C149" s="3" t="s">
        <v>23</v>
      </c>
      <c r="D149" s="3"/>
      <c r="E149" s="3" t="s">
        <v>213</v>
      </c>
      <c r="F149" s="3"/>
    </row>
    <row r="150" spans="1:6" ht="15" customHeight="1" x14ac:dyDescent="0.25">
      <c r="A150" s="3" t="s">
        <v>51</v>
      </c>
      <c r="B150" s="3"/>
      <c r="C150" s="3" t="s">
        <v>65</v>
      </c>
      <c r="D150" s="3"/>
      <c r="E150" s="3"/>
      <c r="F150" s="3"/>
    </row>
    <row r="151" spans="1:6" ht="15" customHeight="1" x14ac:dyDescent="0.25">
      <c r="A151" s="3" t="s">
        <v>53</v>
      </c>
      <c r="B151" s="3"/>
      <c r="C151" s="3" t="s">
        <v>65</v>
      </c>
      <c r="D151" s="3"/>
      <c r="E151" s="3"/>
      <c r="F151" s="3"/>
    </row>
    <row r="152" spans="1:6" ht="15" customHeight="1" x14ac:dyDescent="0.25">
      <c r="A152" s="7" t="s">
        <v>1114</v>
      </c>
      <c r="B152" s="7"/>
      <c r="C152" s="7"/>
      <c r="D152" s="7"/>
      <c r="E152" s="7"/>
      <c r="F152" s="7"/>
    </row>
    <row r="153" spans="1:6" ht="15" customHeight="1" x14ac:dyDescent="0.25">
      <c r="A153" s="3" t="s">
        <v>41</v>
      </c>
      <c r="B153" s="3" t="s">
        <v>1115</v>
      </c>
      <c r="C153" s="3" t="s">
        <v>916</v>
      </c>
      <c r="D153" s="3" t="s">
        <v>1116</v>
      </c>
      <c r="E153" s="3" t="s">
        <v>962</v>
      </c>
      <c r="F153" s="3" t="s">
        <v>1117</v>
      </c>
    </row>
    <row r="154" spans="1:6" ht="29.25" customHeight="1" x14ac:dyDescent="0.25">
      <c r="A154" s="3" t="s">
        <v>43</v>
      </c>
      <c r="B154" s="3" t="s">
        <v>1118</v>
      </c>
      <c r="C154" s="3" t="s">
        <v>916</v>
      </c>
      <c r="D154" s="8" t="s">
        <v>1119</v>
      </c>
      <c r="E154" s="3" t="s">
        <v>962</v>
      </c>
      <c r="F154" s="3" t="s">
        <v>1120</v>
      </c>
    </row>
    <row r="155" spans="1:6" ht="15" customHeight="1" x14ac:dyDescent="0.25">
      <c r="A155" s="3" t="s">
        <v>44</v>
      </c>
      <c r="B155" s="3" t="s">
        <v>1121</v>
      </c>
      <c r="C155" s="3" t="s">
        <v>519</v>
      </c>
      <c r="D155" s="3" t="s">
        <v>1122</v>
      </c>
      <c r="E155" s="3" t="s">
        <v>532</v>
      </c>
      <c r="F155" s="3" t="s">
        <v>1123</v>
      </c>
    </row>
    <row r="156" spans="1:6" ht="15" customHeight="1" x14ac:dyDescent="0.25">
      <c r="A156" s="3" t="s">
        <v>45</v>
      </c>
      <c r="B156" s="3" t="s">
        <v>1124</v>
      </c>
      <c r="C156" s="3" t="s">
        <v>519</v>
      </c>
      <c r="D156" s="3" t="s">
        <v>1125</v>
      </c>
      <c r="E156" s="3" t="s">
        <v>532</v>
      </c>
      <c r="F156" s="3" t="s">
        <v>1126</v>
      </c>
    </row>
    <row r="157" spans="1:6" ht="15" customHeight="1" x14ac:dyDescent="0.25">
      <c r="A157" s="9" t="s">
        <v>46</v>
      </c>
      <c r="B157" s="9"/>
      <c r="C157" s="9"/>
      <c r="D157" s="9"/>
      <c r="E157" s="9"/>
      <c r="F157" s="9"/>
    </row>
    <row r="158" spans="1:6" ht="15" customHeight="1" x14ac:dyDescent="0.25">
      <c r="A158" s="3" t="s">
        <v>47</v>
      </c>
      <c r="B158" s="3" t="s">
        <v>1127</v>
      </c>
      <c r="C158" s="3" t="s">
        <v>1049</v>
      </c>
      <c r="D158" s="3" t="s">
        <v>1128</v>
      </c>
      <c r="E158" s="3" t="s">
        <v>1051</v>
      </c>
      <c r="F158" s="3" t="s">
        <v>1129</v>
      </c>
    </row>
    <row r="159" spans="1:6" ht="15" customHeight="1" x14ac:dyDescent="0.25">
      <c r="A159" s="3" t="s">
        <v>50</v>
      </c>
      <c r="B159" s="3" t="s">
        <v>1130</v>
      </c>
      <c r="C159" s="3" t="s">
        <v>1049</v>
      </c>
      <c r="D159" s="3" t="s">
        <v>1131</v>
      </c>
      <c r="E159" s="3" t="s">
        <v>1051</v>
      </c>
      <c r="F159" s="3" t="s">
        <v>1132</v>
      </c>
    </row>
    <row r="160" spans="1:6" ht="15" customHeight="1" x14ac:dyDescent="0.25">
      <c r="A160" s="3" t="s">
        <v>51</v>
      </c>
      <c r="B160" s="3" t="s">
        <v>1127</v>
      </c>
      <c r="C160" s="3" t="s">
        <v>1056</v>
      </c>
      <c r="D160" s="3" t="s">
        <v>1128</v>
      </c>
      <c r="E160" s="3" t="s">
        <v>1051</v>
      </c>
      <c r="F160" s="3" t="s">
        <v>1129</v>
      </c>
    </row>
    <row r="161" spans="1:6" ht="15" customHeight="1" x14ac:dyDescent="0.25">
      <c r="A161" s="3" t="s">
        <v>53</v>
      </c>
      <c r="B161" s="3" t="s">
        <v>1130</v>
      </c>
      <c r="C161" s="3" t="s">
        <v>1056</v>
      </c>
      <c r="D161" s="3" t="s">
        <v>1131</v>
      </c>
      <c r="E161" s="3" t="s">
        <v>1051</v>
      </c>
      <c r="F161" s="3" t="s">
        <v>1132</v>
      </c>
    </row>
    <row r="162" spans="1:6" ht="15" customHeight="1" x14ac:dyDescent="0.25">
      <c r="A162" s="7" t="s">
        <v>1133</v>
      </c>
      <c r="B162" s="7"/>
      <c r="C162" s="7"/>
      <c r="D162" s="7"/>
      <c r="E162" s="7"/>
      <c r="F162" s="7"/>
    </row>
    <row r="163" spans="1:6" ht="15" customHeight="1" x14ac:dyDescent="0.25">
      <c r="A163" s="3" t="s">
        <v>41</v>
      </c>
      <c r="B163" s="3" t="s">
        <v>976</v>
      </c>
      <c r="C163" s="3" t="s">
        <v>94</v>
      </c>
      <c r="D163" s="3"/>
      <c r="E163" s="3" t="s">
        <v>95</v>
      </c>
      <c r="F163" s="3"/>
    </row>
    <row r="164" spans="1:6" ht="15" customHeight="1" x14ac:dyDescent="0.25">
      <c r="A164" s="3" t="s">
        <v>43</v>
      </c>
      <c r="B164" s="3" t="s">
        <v>976</v>
      </c>
      <c r="C164" s="3" t="s">
        <v>94</v>
      </c>
      <c r="D164" s="3"/>
      <c r="E164" s="3" t="s">
        <v>95</v>
      </c>
      <c r="F164" s="3"/>
    </row>
    <row r="165" spans="1:6" ht="15" customHeight="1" x14ac:dyDescent="0.25">
      <c r="A165" s="3" t="s">
        <v>44</v>
      </c>
      <c r="B165" s="3" t="s">
        <v>977</v>
      </c>
      <c r="C165" s="3" t="s">
        <v>90</v>
      </c>
      <c r="D165" s="3"/>
      <c r="E165" s="3" t="s">
        <v>91</v>
      </c>
      <c r="F165" s="3"/>
    </row>
    <row r="166" spans="1:6" ht="15" customHeight="1" x14ac:dyDescent="0.25">
      <c r="A166" s="3" t="s">
        <v>45</v>
      </c>
      <c r="B166" s="3" t="s">
        <v>977</v>
      </c>
      <c r="C166" s="3" t="s">
        <v>90</v>
      </c>
      <c r="D166" s="3"/>
      <c r="E166" s="3" t="s">
        <v>91</v>
      </c>
      <c r="F166" s="3"/>
    </row>
    <row r="167" spans="1:6" ht="15" customHeight="1" x14ac:dyDescent="0.25">
      <c r="A167" s="9" t="s">
        <v>46</v>
      </c>
      <c r="B167" s="9"/>
      <c r="C167" s="9"/>
      <c r="D167" s="9"/>
      <c r="E167" s="9"/>
      <c r="F167" s="9"/>
    </row>
    <row r="168" spans="1:6" ht="15" customHeight="1" x14ac:dyDescent="0.25">
      <c r="A168" s="3" t="s">
        <v>47</v>
      </c>
      <c r="B168" s="3" t="s">
        <v>1134</v>
      </c>
      <c r="C168" s="3" t="s">
        <v>979</v>
      </c>
      <c r="D168" s="3" t="s">
        <v>1135</v>
      </c>
      <c r="E168" s="3" t="s">
        <v>981</v>
      </c>
      <c r="F168" s="3" t="s">
        <v>1136</v>
      </c>
    </row>
    <row r="169" spans="1:6" ht="15" customHeight="1" x14ac:dyDescent="0.25">
      <c r="A169" s="3" t="s">
        <v>50</v>
      </c>
      <c r="B169" s="3" t="s">
        <v>1137</v>
      </c>
      <c r="C169" s="3" t="s">
        <v>979</v>
      </c>
      <c r="D169" s="3" t="s">
        <v>1138</v>
      </c>
      <c r="E169" s="3" t="s">
        <v>981</v>
      </c>
      <c r="F169" s="3" t="s">
        <v>1139</v>
      </c>
    </row>
    <row r="170" spans="1:6" ht="15" customHeight="1" x14ac:dyDescent="0.25">
      <c r="A170" s="3" t="s">
        <v>51</v>
      </c>
      <c r="B170" s="3" t="s">
        <v>1134</v>
      </c>
      <c r="C170" s="3" t="s">
        <v>986</v>
      </c>
      <c r="D170" s="3" t="s">
        <v>1135</v>
      </c>
      <c r="E170" s="3" t="s">
        <v>981</v>
      </c>
      <c r="F170" s="3" t="s">
        <v>1136</v>
      </c>
    </row>
    <row r="171" spans="1:6" ht="15" customHeight="1" x14ac:dyDescent="0.25">
      <c r="A171" s="3" t="s">
        <v>53</v>
      </c>
      <c r="B171" s="3" t="s">
        <v>1137</v>
      </c>
      <c r="C171" s="3" t="s">
        <v>986</v>
      </c>
      <c r="D171" s="3" t="s">
        <v>1138</v>
      </c>
      <c r="E171" s="3" t="s">
        <v>981</v>
      </c>
      <c r="F171" s="3" t="s">
        <v>1139</v>
      </c>
    </row>
    <row r="172" spans="1:6" ht="15" customHeight="1" x14ac:dyDescent="0.25">
      <c r="A172" s="7" t="s">
        <v>1140</v>
      </c>
      <c r="B172" s="7"/>
      <c r="C172" s="7"/>
      <c r="D172" s="7"/>
      <c r="E172" s="7"/>
      <c r="F172" s="7"/>
    </row>
    <row r="173" spans="1:6" ht="15" customHeight="1" x14ac:dyDescent="0.25">
      <c r="A173" s="3" t="s">
        <v>41</v>
      </c>
      <c r="B173" s="3" t="s">
        <v>1141</v>
      </c>
      <c r="C173" s="3" t="s">
        <v>15</v>
      </c>
      <c r="D173" s="3" t="s">
        <v>1142</v>
      </c>
      <c r="E173" s="3" t="s">
        <v>181</v>
      </c>
      <c r="F173" s="3" t="s">
        <v>1143</v>
      </c>
    </row>
    <row r="174" spans="1:6" ht="15" customHeight="1" x14ac:dyDescent="0.25">
      <c r="A174" s="3" t="s">
        <v>43</v>
      </c>
      <c r="B174" s="3" t="s">
        <v>1144</v>
      </c>
      <c r="C174" s="3" t="s">
        <v>15</v>
      </c>
      <c r="D174" s="3" t="s">
        <v>1142</v>
      </c>
      <c r="E174" s="3" t="s">
        <v>181</v>
      </c>
      <c r="F174" s="3" t="s">
        <v>1143</v>
      </c>
    </row>
    <row r="175" spans="1:6" ht="15" customHeight="1" x14ac:dyDescent="0.25">
      <c r="A175" s="3" t="s">
        <v>44</v>
      </c>
      <c r="B175" s="3" t="s">
        <v>1145</v>
      </c>
      <c r="C175" s="3" t="s">
        <v>18</v>
      </c>
      <c r="D175" s="3" t="s">
        <v>1146</v>
      </c>
      <c r="E175" s="3" t="s">
        <v>127</v>
      </c>
      <c r="F175" s="3" t="s">
        <v>1147</v>
      </c>
    </row>
    <row r="176" spans="1:6" ht="15" customHeight="1" x14ac:dyDescent="0.25">
      <c r="A176" s="3" t="s">
        <v>45</v>
      </c>
      <c r="B176" s="3" t="s">
        <v>1148</v>
      </c>
      <c r="C176" s="3" t="s">
        <v>18</v>
      </c>
      <c r="D176" s="3" t="s">
        <v>1146</v>
      </c>
      <c r="E176" s="3" t="s">
        <v>127</v>
      </c>
      <c r="F176" s="3" t="s">
        <v>1147</v>
      </c>
    </row>
    <row r="177" spans="1:6" ht="15" customHeight="1" x14ac:dyDescent="0.25">
      <c r="A177" s="9" t="s">
        <v>46</v>
      </c>
      <c r="B177" s="9"/>
      <c r="C177" s="9"/>
      <c r="D177" s="9"/>
      <c r="E177" s="9"/>
      <c r="F177" s="9"/>
    </row>
    <row r="178" spans="1:6" ht="15" customHeight="1" x14ac:dyDescent="0.25">
      <c r="A178" s="3" t="s">
        <v>47</v>
      </c>
      <c r="B178" s="3" t="s">
        <v>1149</v>
      </c>
      <c r="C178" s="3" t="s">
        <v>920</v>
      </c>
      <c r="D178" s="3" t="s">
        <v>1150</v>
      </c>
      <c r="E178" s="3" t="s">
        <v>950</v>
      </c>
      <c r="F178" s="3" t="s">
        <v>1151</v>
      </c>
    </row>
    <row r="179" spans="1:6" ht="15" customHeight="1" x14ac:dyDescent="0.25">
      <c r="A179" s="3" t="s">
        <v>50</v>
      </c>
      <c r="B179" s="3" t="s">
        <v>1152</v>
      </c>
      <c r="C179" s="3" t="s">
        <v>920</v>
      </c>
      <c r="D179" s="3" t="s">
        <v>1153</v>
      </c>
      <c r="E179" s="3" t="s">
        <v>950</v>
      </c>
      <c r="F179" s="3" t="s">
        <v>1154</v>
      </c>
    </row>
    <row r="180" spans="1:6" ht="15" customHeight="1" x14ac:dyDescent="0.25">
      <c r="A180" s="3" t="s">
        <v>51</v>
      </c>
      <c r="B180" s="3"/>
      <c r="C180" s="3" t="s">
        <v>65</v>
      </c>
      <c r="D180" s="3"/>
      <c r="E180" s="3"/>
      <c r="F180" s="3"/>
    </row>
    <row r="181" spans="1:6" ht="15" customHeight="1" x14ac:dyDescent="0.25">
      <c r="A181" s="3" t="s">
        <v>53</v>
      </c>
      <c r="B181" s="3"/>
      <c r="C181" s="3" t="s">
        <v>65</v>
      </c>
      <c r="D181" s="3"/>
      <c r="E181" s="3"/>
      <c r="F181" s="3"/>
    </row>
    <row r="182" spans="1:6" ht="15" customHeight="1" x14ac:dyDescent="0.25">
      <c r="A182" s="6" t="s">
        <v>264</v>
      </c>
      <c r="B182" s="6"/>
      <c r="C182" s="6"/>
      <c r="D182" s="6"/>
      <c r="E182" s="6"/>
      <c r="F182" s="6"/>
    </row>
    <row r="183" spans="1:6" ht="15" customHeight="1" x14ac:dyDescent="0.25">
      <c r="A183" s="7" t="s">
        <v>1155</v>
      </c>
      <c r="B183" s="7"/>
      <c r="C183" s="7"/>
      <c r="D183" s="7"/>
      <c r="E183" s="7"/>
      <c r="F183" s="7"/>
    </row>
    <row r="184" spans="1:6" ht="15" customHeight="1" x14ac:dyDescent="0.25">
      <c r="A184" s="3" t="s">
        <v>41</v>
      </c>
      <c r="B184" s="3" t="s">
        <v>1156</v>
      </c>
      <c r="C184" s="3" t="s">
        <v>916</v>
      </c>
      <c r="D184" s="3" t="s">
        <v>1157</v>
      </c>
      <c r="E184" s="3" t="s">
        <v>926</v>
      </c>
      <c r="F184" s="3" t="s">
        <v>1158</v>
      </c>
    </row>
    <row r="185" spans="1:6" ht="15" customHeight="1" x14ac:dyDescent="0.25">
      <c r="A185" s="3" t="s">
        <v>43</v>
      </c>
      <c r="B185" s="3" t="s">
        <v>1159</v>
      </c>
      <c r="C185" s="3" t="s">
        <v>916</v>
      </c>
      <c r="D185" s="3" t="s">
        <v>1160</v>
      </c>
      <c r="E185" s="3" t="s">
        <v>926</v>
      </c>
      <c r="F185" s="3" t="s">
        <v>1161</v>
      </c>
    </row>
    <row r="186" spans="1:6" ht="15" customHeight="1" x14ac:dyDescent="0.25">
      <c r="A186" s="3" t="s">
        <v>44</v>
      </c>
      <c r="B186" s="3" t="s">
        <v>1162</v>
      </c>
      <c r="C186" s="3" t="s">
        <v>519</v>
      </c>
      <c r="D186" s="3" t="s">
        <v>1163</v>
      </c>
      <c r="E186" s="3" t="s">
        <v>532</v>
      </c>
      <c r="F186" s="3" t="s">
        <v>1164</v>
      </c>
    </row>
    <row r="187" spans="1:6" ht="15" customHeight="1" x14ac:dyDescent="0.25">
      <c r="A187" s="3" t="s">
        <v>45</v>
      </c>
      <c r="B187" s="3" t="s">
        <v>1165</v>
      </c>
      <c r="C187" s="3" t="s">
        <v>519</v>
      </c>
      <c r="D187" s="3" t="s">
        <v>1166</v>
      </c>
      <c r="E187" s="3" t="s">
        <v>532</v>
      </c>
      <c r="F187" s="3" t="s">
        <v>1164</v>
      </c>
    </row>
    <row r="188" spans="1:6" ht="15" customHeight="1" x14ac:dyDescent="0.25">
      <c r="A188" s="9" t="s">
        <v>46</v>
      </c>
      <c r="B188" s="9"/>
      <c r="C188" s="9"/>
      <c r="D188" s="9"/>
      <c r="E188" s="9"/>
      <c r="F188" s="9"/>
    </row>
    <row r="189" spans="1:6" ht="15" customHeight="1" x14ac:dyDescent="0.25">
      <c r="A189" s="3" t="s">
        <v>47</v>
      </c>
      <c r="B189" s="3" t="s">
        <v>1167</v>
      </c>
      <c r="C189" s="3" t="s">
        <v>523</v>
      </c>
      <c r="D189" s="3" t="s">
        <v>538</v>
      </c>
      <c r="E189" s="3" t="s">
        <v>213</v>
      </c>
      <c r="F189" s="3" t="s">
        <v>539</v>
      </c>
    </row>
    <row r="190" spans="1:6" ht="15" customHeight="1" x14ac:dyDescent="0.25">
      <c r="A190" s="3" t="s">
        <v>50</v>
      </c>
      <c r="B190" s="3" t="s">
        <v>1167</v>
      </c>
      <c r="C190" s="3" t="s">
        <v>523</v>
      </c>
      <c r="D190" s="3" t="s">
        <v>538</v>
      </c>
      <c r="E190" s="3" t="s">
        <v>213</v>
      </c>
      <c r="F190" s="3" t="s">
        <v>539</v>
      </c>
    </row>
    <row r="191" spans="1:6" ht="15" customHeight="1" x14ac:dyDescent="0.25">
      <c r="A191" s="3" t="s">
        <v>51</v>
      </c>
      <c r="B191" s="3" t="s">
        <v>1168</v>
      </c>
      <c r="C191" s="3" t="s">
        <v>919</v>
      </c>
      <c r="D191" s="3" t="s">
        <v>1169</v>
      </c>
      <c r="E191" s="3" t="s">
        <v>2098</v>
      </c>
      <c r="F191" s="3" t="s">
        <v>1170</v>
      </c>
    </row>
    <row r="192" spans="1:6" ht="15" customHeight="1" x14ac:dyDescent="0.25">
      <c r="A192" s="3" t="s">
        <v>53</v>
      </c>
      <c r="B192" s="3" t="s">
        <v>1171</v>
      </c>
      <c r="C192" s="3" t="s">
        <v>919</v>
      </c>
      <c r="D192" s="3" t="s">
        <v>1172</v>
      </c>
      <c r="E192" s="3" t="s">
        <v>2098</v>
      </c>
      <c r="F192" s="3" t="s">
        <v>1173</v>
      </c>
    </row>
    <row r="193" spans="1:6" ht="15" customHeight="1" x14ac:dyDescent="0.25">
      <c r="A193" s="7" t="s">
        <v>1174</v>
      </c>
      <c r="B193" s="7"/>
      <c r="C193" s="7"/>
      <c r="D193" s="7"/>
      <c r="E193" s="7"/>
      <c r="F193" s="7"/>
    </row>
    <row r="194" spans="1:6" ht="15" customHeight="1" x14ac:dyDescent="0.25">
      <c r="A194" s="3" t="s">
        <v>41</v>
      </c>
      <c r="B194" s="3" t="s">
        <v>1175</v>
      </c>
      <c r="C194" s="3" t="s">
        <v>519</v>
      </c>
      <c r="D194" s="3" t="s">
        <v>1176</v>
      </c>
      <c r="E194" s="3" t="s">
        <v>532</v>
      </c>
      <c r="F194" s="3" t="s">
        <v>1177</v>
      </c>
    </row>
    <row r="195" spans="1:6" ht="15" customHeight="1" x14ac:dyDescent="0.25">
      <c r="A195" s="3" t="s">
        <v>43</v>
      </c>
      <c r="B195" s="3" t="s">
        <v>1178</v>
      </c>
      <c r="C195" s="3" t="s">
        <v>519</v>
      </c>
      <c r="D195" s="3" t="s">
        <v>1179</v>
      </c>
      <c r="E195" s="3" t="s">
        <v>532</v>
      </c>
      <c r="F195" s="3" t="s">
        <v>1177</v>
      </c>
    </row>
    <row r="196" spans="1:6" ht="15" customHeight="1" x14ac:dyDescent="0.25">
      <c r="A196" s="3" t="s">
        <v>44</v>
      </c>
      <c r="B196" s="3" t="s">
        <v>1180</v>
      </c>
      <c r="C196" s="3" t="s">
        <v>916</v>
      </c>
      <c r="D196" s="3" t="s">
        <v>1181</v>
      </c>
      <c r="E196" s="3" t="s">
        <v>926</v>
      </c>
      <c r="F196" s="3" t="s">
        <v>1182</v>
      </c>
    </row>
    <row r="197" spans="1:6" ht="15" customHeight="1" x14ac:dyDescent="0.25">
      <c r="A197" s="3" t="s">
        <v>45</v>
      </c>
      <c r="B197" s="3" t="s">
        <v>1183</v>
      </c>
      <c r="C197" s="3" t="s">
        <v>916</v>
      </c>
      <c r="D197" s="3" t="s">
        <v>1184</v>
      </c>
      <c r="E197" s="3" t="s">
        <v>926</v>
      </c>
      <c r="F197" s="3" t="s">
        <v>1185</v>
      </c>
    </row>
    <row r="198" spans="1:6" ht="15" customHeight="1" x14ac:dyDescent="0.25">
      <c r="A198" s="9" t="s">
        <v>46</v>
      </c>
      <c r="B198" s="9"/>
      <c r="C198" s="9"/>
      <c r="D198" s="9"/>
      <c r="E198" s="9"/>
      <c r="F198" s="9"/>
    </row>
    <row r="199" spans="1:6" ht="15" customHeight="1" x14ac:dyDescent="0.25">
      <c r="A199" s="3" t="s">
        <v>47</v>
      </c>
      <c r="B199" s="3"/>
      <c r="C199" s="3" t="s">
        <v>65</v>
      </c>
      <c r="D199" s="3"/>
      <c r="E199" s="3"/>
      <c r="F199" s="3"/>
    </row>
    <row r="200" spans="1:6" ht="15" customHeight="1" x14ac:dyDescent="0.25">
      <c r="A200" s="3" t="s">
        <v>50</v>
      </c>
      <c r="B200" s="3"/>
      <c r="C200" s="3" t="s">
        <v>65</v>
      </c>
      <c r="D200" s="3"/>
      <c r="E200" s="3"/>
      <c r="F200" s="3"/>
    </row>
    <row r="201" spans="1:6" ht="15" customHeight="1" x14ac:dyDescent="0.25">
      <c r="A201" s="3" t="s">
        <v>51</v>
      </c>
      <c r="B201" s="3" t="s">
        <v>1186</v>
      </c>
      <c r="C201" s="3" t="s">
        <v>919</v>
      </c>
      <c r="D201" s="3" t="s">
        <v>1187</v>
      </c>
      <c r="E201" s="3" t="s">
        <v>2098</v>
      </c>
      <c r="F201" s="3" t="s">
        <v>1188</v>
      </c>
    </row>
    <row r="202" spans="1:6" ht="15" customHeight="1" x14ac:dyDescent="0.25">
      <c r="A202" s="3" t="s">
        <v>53</v>
      </c>
      <c r="B202" s="3" t="s">
        <v>1189</v>
      </c>
      <c r="C202" s="3" t="s">
        <v>919</v>
      </c>
      <c r="D202" s="3" t="s">
        <v>1190</v>
      </c>
      <c r="E202" s="3" t="s">
        <v>2098</v>
      </c>
      <c r="F202" s="3" t="s">
        <v>1191</v>
      </c>
    </row>
    <row r="203" spans="1:6" ht="15" customHeight="1" x14ac:dyDescent="0.25">
      <c r="A203" s="7" t="s">
        <v>1192</v>
      </c>
      <c r="B203" s="7"/>
      <c r="C203" s="7"/>
      <c r="D203" s="7"/>
      <c r="E203" s="7"/>
      <c r="F203" s="7"/>
    </row>
    <row r="204" spans="1:6" ht="15" customHeight="1" x14ac:dyDescent="0.25">
      <c r="A204" s="3" t="s">
        <v>41</v>
      </c>
      <c r="B204" s="3" t="s">
        <v>1193</v>
      </c>
      <c r="C204" s="3" t="s">
        <v>916</v>
      </c>
      <c r="D204" s="3" t="s">
        <v>1194</v>
      </c>
      <c r="E204" s="3" t="s">
        <v>962</v>
      </c>
      <c r="F204" s="3" t="s">
        <v>1195</v>
      </c>
    </row>
    <row r="205" spans="1:6" ht="29.25" customHeight="1" x14ac:dyDescent="0.25">
      <c r="A205" s="3" t="s">
        <v>43</v>
      </c>
      <c r="B205" s="3" t="s">
        <v>1196</v>
      </c>
      <c r="C205" s="3" t="s">
        <v>916</v>
      </c>
      <c r="D205" s="8" t="s">
        <v>1197</v>
      </c>
      <c r="E205" s="3" t="s">
        <v>962</v>
      </c>
      <c r="F205" s="3" t="s">
        <v>1198</v>
      </c>
    </row>
    <row r="206" spans="1:6" ht="15" customHeight="1" x14ac:dyDescent="0.25">
      <c r="A206" s="3" t="s">
        <v>44</v>
      </c>
      <c r="B206" s="3" t="s">
        <v>1199</v>
      </c>
      <c r="C206" s="3" t="s">
        <v>79</v>
      </c>
      <c r="D206" s="3" t="s">
        <v>1200</v>
      </c>
      <c r="E206" s="3" t="s">
        <v>566</v>
      </c>
      <c r="F206" s="3" t="s">
        <v>1201</v>
      </c>
    </row>
    <row r="207" spans="1:6" ht="15" customHeight="1" x14ac:dyDescent="0.25">
      <c r="A207" s="3" t="s">
        <v>45</v>
      </c>
      <c r="B207" s="3" t="s">
        <v>1202</v>
      </c>
      <c r="C207" s="3" t="s">
        <v>79</v>
      </c>
      <c r="D207" s="3" t="s">
        <v>1203</v>
      </c>
      <c r="E207" s="3" t="s">
        <v>566</v>
      </c>
      <c r="F207" s="3" t="s">
        <v>1204</v>
      </c>
    </row>
    <row r="208" spans="1:6" ht="15" customHeight="1" x14ac:dyDescent="0.25">
      <c r="A208" s="9" t="s">
        <v>46</v>
      </c>
      <c r="B208" s="9"/>
      <c r="C208" s="9"/>
      <c r="D208" s="9"/>
      <c r="E208" s="9"/>
      <c r="F208" s="9"/>
    </row>
    <row r="209" spans="1:6" ht="15" customHeight="1" x14ac:dyDescent="0.25">
      <c r="A209" s="3" t="s">
        <v>47</v>
      </c>
      <c r="B209" s="3" t="s">
        <v>1205</v>
      </c>
      <c r="C209" s="3" t="s">
        <v>523</v>
      </c>
      <c r="D209" s="3" t="s">
        <v>538</v>
      </c>
      <c r="E209" s="3" t="s">
        <v>213</v>
      </c>
      <c r="F209" s="3" t="s">
        <v>539</v>
      </c>
    </row>
    <row r="210" spans="1:6" ht="15" customHeight="1" x14ac:dyDescent="0.25">
      <c r="A210" s="3" t="s">
        <v>50</v>
      </c>
      <c r="B210" s="3" t="s">
        <v>1205</v>
      </c>
      <c r="C210" s="3" t="s">
        <v>523</v>
      </c>
      <c r="D210" s="3" t="s">
        <v>538</v>
      </c>
      <c r="E210" s="3" t="s">
        <v>213</v>
      </c>
      <c r="F210" s="3" t="s">
        <v>539</v>
      </c>
    </row>
    <row r="211" spans="1:6" ht="15" customHeight="1" x14ac:dyDescent="0.25">
      <c r="A211" s="3" t="s">
        <v>51</v>
      </c>
      <c r="B211" s="3" t="s">
        <v>1206</v>
      </c>
      <c r="C211" s="3" t="s">
        <v>920</v>
      </c>
      <c r="D211" s="3" t="s">
        <v>1207</v>
      </c>
      <c r="E211" s="3" t="s">
        <v>950</v>
      </c>
      <c r="F211" s="3" t="s">
        <v>1208</v>
      </c>
    </row>
    <row r="212" spans="1:6" ht="15" customHeight="1" x14ac:dyDescent="0.25">
      <c r="A212" s="3" t="s">
        <v>53</v>
      </c>
      <c r="B212" s="3" t="s">
        <v>1209</v>
      </c>
      <c r="C212" s="3" t="s">
        <v>920</v>
      </c>
      <c r="D212" s="3" t="s">
        <v>1210</v>
      </c>
      <c r="E212" s="3" t="s">
        <v>950</v>
      </c>
      <c r="F212" s="3" t="s">
        <v>1211</v>
      </c>
    </row>
    <row r="213" spans="1:6" ht="15" customHeight="1" x14ac:dyDescent="0.25">
      <c r="A213" s="7" t="s">
        <v>1212</v>
      </c>
      <c r="B213" s="7"/>
      <c r="C213" s="7"/>
      <c r="D213" s="7"/>
      <c r="E213" s="7"/>
      <c r="F213" s="7"/>
    </row>
    <row r="214" spans="1:6" ht="15" customHeight="1" x14ac:dyDescent="0.25">
      <c r="A214" s="3" t="s">
        <v>41</v>
      </c>
      <c r="B214" s="3" t="s">
        <v>1213</v>
      </c>
      <c r="C214" s="3" t="s">
        <v>996</v>
      </c>
      <c r="D214" s="3" t="s">
        <v>1214</v>
      </c>
      <c r="E214" s="3" t="s">
        <v>950</v>
      </c>
      <c r="F214" s="3" t="s">
        <v>1215</v>
      </c>
    </row>
    <row r="215" spans="1:6" ht="15" customHeight="1" x14ac:dyDescent="0.25">
      <c r="A215" s="3" t="s">
        <v>43</v>
      </c>
      <c r="B215" s="3" t="s">
        <v>1216</v>
      </c>
      <c r="C215" s="3" t="s">
        <v>996</v>
      </c>
      <c r="D215" s="3" t="s">
        <v>1217</v>
      </c>
      <c r="E215" s="3" t="s">
        <v>950</v>
      </c>
      <c r="F215" s="3" t="s">
        <v>1218</v>
      </c>
    </row>
    <row r="216" spans="1:6" ht="15" customHeight="1" x14ac:dyDescent="0.25">
      <c r="A216" s="3" t="s">
        <v>44</v>
      </c>
      <c r="B216" s="3" t="s">
        <v>1213</v>
      </c>
      <c r="C216" s="3" t="s">
        <v>1083</v>
      </c>
      <c r="D216" s="3" t="s">
        <v>1214</v>
      </c>
      <c r="E216" s="3" t="s">
        <v>950</v>
      </c>
      <c r="F216" s="3" t="s">
        <v>1215</v>
      </c>
    </row>
    <row r="217" spans="1:6" ht="15" customHeight="1" x14ac:dyDescent="0.25">
      <c r="A217" s="3" t="s">
        <v>45</v>
      </c>
      <c r="B217" s="3" t="s">
        <v>1216</v>
      </c>
      <c r="C217" s="3" t="s">
        <v>1083</v>
      </c>
      <c r="D217" s="3" t="s">
        <v>1217</v>
      </c>
      <c r="E217" s="3" t="s">
        <v>950</v>
      </c>
      <c r="F217" s="3" t="s">
        <v>1218</v>
      </c>
    </row>
    <row r="218" spans="1:6" ht="15" customHeight="1" x14ac:dyDescent="0.25">
      <c r="A218" s="9" t="s">
        <v>46</v>
      </c>
      <c r="B218" s="9"/>
      <c r="C218" s="9"/>
      <c r="D218" s="9"/>
      <c r="E218" s="9"/>
      <c r="F218" s="9"/>
    </row>
    <row r="219" spans="1:6" ht="15" customHeight="1" x14ac:dyDescent="0.25">
      <c r="A219" s="3" t="s">
        <v>47</v>
      </c>
      <c r="B219" s="3" t="s">
        <v>1219</v>
      </c>
      <c r="C219" s="3" t="s">
        <v>979</v>
      </c>
      <c r="D219" s="3" t="s">
        <v>1220</v>
      </c>
      <c r="E219" s="3" t="s">
        <v>981</v>
      </c>
      <c r="F219" s="3" t="s">
        <v>1221</v>
      </c>
    </row>
    <row r="220" spans="1:6" ht="15" customHeight="1" x14ac:dyDescent="0.25">
      <c r="A220" s="3" t="s">
        <v>50</v>
      </c>
      <c r="B220" s="3" t="s">
        <v>1222</v>
      </c>
      <c r="C220" s="3" t="s">
        <v>979</v>
      </c>
      <c r="D220" s="3" t="s">
        <v>1223</v>
      </c>
      <c r="E220" s="3" t="s">
        <v>981</v>
      </c>
      <c r="F220" s="3" t="s">
        <v>1224</v>
      </c>
    </row>
    <row r="221" spans="1:6" ht="15" customHeight="1" x14ac:dyDescent="0.25">
      <c r="A221" s="3" t="s">
        <v>51</v>
      </c>
      <c r="B221" s="3" t="s">
        <v>1219</v>
      </c>
      <c r="C221" s="3" t="s">
        <v>986</v>
      </c>
      <c r="D221" s="3" t="s">
        <v>1220</v>
      </c>
      <c r="E221" s="3" t="s">
        <v>981</v>
      </c>
      <c r="F221" s="3" t="s">
        <v>1221</v>
      </c>
    </row>
    <row r="222" spans="1:6" ht="15" customHeight="1" x14ac:dyDescent="0.25">
      <c r="A222" s="3" t="s">
        <v>53</v>
      </c>
      <c r="B222" s="3" t="s">
        <v>1222</v>
      </c>
      <c r="C222" s="3" t="s">
        <v>986</v>
      </c>
      <c r="D222" s="3" t="s">
        <v>1223</v>
      </c>
      <c r="E222" s="3" t="s">
        <v>981</v>
      </c>
      <c r="F222" s="3" t="s">
        <v>1224</v>
      </c>
    </row>
    <row r="223" spans="1:6" ht="15" customHeight="1" x14ac:dyDescent="0.25">
      <c r="A223" s="7" t="s">
        <v>1225</v>
      </c>
      <c r="B223" s="7"/>
      <c r="C223" s="7"/>
      <c r="D223" s="7"/>
      <c r="E223" s="7"/>
      <c r="F223" s="7"/>
    </row>
    <row r="224" spans="1:6" ht="15" customHeight="1" x14ac:dyDescent="0.25">
      <c r="A224" s="3" t="s">
        <v>41</v>
      </c>
      <c r="B224" s="3" t="s">
        <v>1226</v>
      </c>
      <c r="C224" s="3" t="s">
        <v>18</v>
      </c>
      <c r="D224" s="3" t="s">
        <v>1227</v>
      </c>
      <c r="E224" s="3" t="s">
        <v>127</v>
      </c>
      <c r="F224" s="3" t="s">
        <v>1228</v>
      </c>
    </row>
    <row r="225" spans="1:6" ht="15" customHeight="1" x14ac:dyDescent="0.25">
      <c r="A225" s="3" t="s">
        <v>43</v>
      </c>
      <c r="B225" s="3" t="s">
        <v>1229</v>
      </c>
      <c r="C225" s="3" t="s">
        <v>18</v>
      </c>
      <c r="D225" s="3" t="s">
        <v>1227</v>
      </c>
      <c r="E225" s="3" t="s">
        <v>127</v>
      </c>
      <c r="F225" s="3" t="s">
        <v>1228</v>
      </c>
    </row>
    <row r="226" spans="1:6" ht="15" customHeight="1" x14ac:dyDescent="0.25">
      <c r="A226" s="3" t="s">
        <v>44</v>
      </c>
      <c r="B226" s="3"/>
      <c r="C226" s="3" t="s">
        <v>65</v>
      </c>
      <c r="D226" s="3"/>
      <c r="E226" s="3"/>
      <c r="F226" s="3"/>
    </row>
    <row r="227" spans="1:6" ht="15" customHeight="1" x14ac:dyDescent="0.25">
      <c r="A227" s="3" t="s">
        <v>45</v>
      </c>
      <c r="B227" s="3"/>
      <c r="C227" s="3" t="s">
        <v>65</v>
      </c>
      <c r="D227" s="3"/>
      <c r="E227" s="3"/>
      <c r="F227" s="3"/>
    </row>
    <row r="228" spans="1:6" ht="15" customHeight="1" x14ac:dyDescent="0.25">
      <c r="A228" s="9" t="s">
        <v>46</v>
      </c>
      <c r="B228" s="9"/>
      <c r="C228" s="9"/>
      <c r="D228" s="9"/>
      <c r="E228" s="9"/>
      <c r="F228" s="9"/>
    </row>
    <row r="229" spans="1:6" ht="15" customHeight="1" x14ac:dyDescent="0.25">
      <c r="A229" s="3" t="s">
        <v>47</v>
      </c>
      <c r="B229" s="3" t="s">
        <v>1230</v>
      </c>
      <c r="C229" s="3" t="s">
        <v>523</v>
      </c>
      <c r="D229" s="3" t="s">
        <v>538</v>
      </c>
      <c r="E229" s="3" t="s">
        <v>213</v>
      </c>
      <c r="F229" s="3" t="s">
        <v>539</v>
      </c>
    </row>
    <row r="230" spans="1:6" ht="15" customHeight="1" x14ac:dyDescent="0.25">
      <c r="A230" s="3" t="s">
        <v>50</v>
      </c>
      <c r="B230" s="3" t="s">
        <v>1230</v>
      </c>
      <c r="C230" s="3" t="s">
        <v>523</v>
      </c>
      <c r="D230" s="3" t="s">
        <v>538</v>
      </c>
      <c r="E230" s="3" t="s">
        <v>213</v>
      </c>
      <c r="F230" s="3" t="s">
        <v>539</v>
      </c>
    </row>
    <row r="231" spans="1:6" ht="15" customHeight="1" x14ac:dyDescent="0.25">
      <c r="A231" s="3" t="s">
        <v>51</v>
      </c>
      <c r="B231" s="3" t="s">
        <v>1231</v>
      </c>
      <c r="C231" s="3" t="s">
        <v>920</v>
      </c>
      <c r="D231" s="3" t="s">
        <v>1232</v>
      </c>
      <c r="E231" s="3" t="s">
        <v>950</v>
      </c>
      <c r="F231" s="3" t="s">
        <v>1233</v>
      </c>
    </row>
    <row r="232" spans="1:6" ht="15" customHeight="1" x14ac:dyDescent="0.25">
      <c r="A232" s="3" t="s">
        <v>53</v>
      </c>
      <c r="B232" s="3" t="s">
        <v>1234</v>
      </c>
      <c r="C232" s="3" t="s">
        <v>920</v>
      </c>
      <c r="D232" s="3" t="s">
        <v>1235</v>
      </c>
      <c r="E232" s="3" t="s">
        <v>950</v>
      </c>
      <c r="F232" s="3" t="s">
        <v>1236</v>
      </c>
    </row>
    <row r="233" spans="1:6" ht="15" customHeight="1" x14ac:dyDescent="0.25">
      <c r="A233" s="6" t="s">
        <v>1237</v>
      </c>
      <c r="B233" s="6"/>
      <c r="C233" s="6"/>
      <c r="D233" s="6"/>
      <c r="E233" s="6"/>
      <c r="F233" s="6"/>
    </row>
    <row r="234" spans="1:6" ht="15" customHeight="1" x14ac:dyDescent="0.25">
      <c r="A234" s="7" t="s">
        <v>1238</v>
      </c>
      <c r="B234" s="7"/>
      <c r="C234" s="7"/>
      <c r="D234" s="7"/>
      <c r="E234" s="7"/>
      <c r="F234" s="7"/>
    </row>
    <row r="235" spans="1:6" ht="15" customHeight="1" x14ac:dyDescent="0.25">
      <c r="A235" s="6" t="s">
        <v>337</v>
      </c>
      <c r="B235" s="6"/>
      <c r="C235" s="6"/>
      <c r="D235" s="6"/>
      <c r="E235" s="6"/>
      <c r="F235" s="6"/>
    </row>
    <row r="236" spans="1:6" ht="15" customHeight="1" x14ac:dyDescent="0.25">
      <c r="A236" s="7" t="s">
        <v>1239</v>
      </c>
      <c r="B236" s="7"/>
      <c r="C236" s="7"/>
      <c r="D236" s="7"/>
      <c r="E236" s="7"/>
      <c r="F236" s="7"/>
    </row>
    <row r="237" spans="1:6" ht="15" customHeight="1" x14ac:dyDescent="0.25">
      <c r="A237" s="3" t="s">
        <v>41</v>
      </c>
      <c r="B237" s="3" t="s">
        <v>1240</v>
      </c>
      <c r="C237" s="3" t="s">
        <v>916</v>
      </c>
      <c r="D237" s="3" t="s">
        <v>1241</v>
      </c>
      <c r="E237" s="3" t="s">
        <v>962</v>
      </c>
      <c r="F237" s="3" t="s">
        <v>1242</v>
      </c>
    </row>
    <row r="238" spans="1:6" ht="15" customHeight="1" x14ac:dyDescent="0.25">
      <c r="A238" s="3" t="s">
        <v>43</v>
      </c>
      <c r="B238" s="3" t="s">
        <v>1243</v>
      </c>
      <c r="C238" s="3" t="s">
        <v>916</v>
      </c>
      <c r="D238" s="3" t="s">
        <v>1244</v>
      </c>
      <c r="E238" s="3" t="s">
        <v>962</v>
      </c>
      <c r="F238" s="3" t="s">
        <v>1245</v>
      </c>
    </row>
    <row r="239" spans="1:6" ht="15" customHeight="1" x14ac:dyDescent="0.25">
      <c r="A239" s="3" t="s">
        <v>44</v>
      </c>
      <c r="B239" s="3" t="s">
        <v>1246</v>
      </c>
      <c r="C239" s="3" t="s">
        <v>519</v>
      </c>
      <c r="D239" s="3" t="s">
        <v>1247</v>
      </c>
      <c r="E239" s="3" t="s">
        <v>532</v>
      </c>
      <c r="F239" s="3" t="s">
        <v>1248</v>
      </c>
    </row>
    <row r="240" spans="1:6" ht="15" customHeight="1" x14ac:dyDescent="0.25">
      <c r="A240" s="3" t="s">
        <v>45</v>
      </c>
      <c r="B240" s="3" t="s">
        <v>1249</v>
      </c>
      <c r="C240" s="3" t="s">
        <v>519</v>
      </c>
      <c r="D240" s="3" t="s">
        <v>1250</v>
      </c>
      <c r="E240" s="3" t="s">
        <v>532</v>
      </c>
      <c r="F240" s="3" t="s">
        <v>1251</v>
      </c>
    </row>
    <row r="241" spans="1:6" ht="15" customHeight="1" x14ac:dyDescent="0.25">
      <c r="A241" s="9" t="s">
        <v>46</v>
      </c>
      <c r="B241" s="9"/>
      <c r="C241" s="9"/>
      <c r="D241" s="9"/>
      <c r="E241" s="9"/>
      <c r="F241" s="9"/>
    </row>
    <row r="242" spans="1:6" ht="15" customHeight="1" x14ac:dyDescent="0.25">
      <c r="A242" s="3" t="s">
        <v>47</v>
      </c>
      <c r="B242" s="3" t="s">
        <v>1252</v>
      </c>
      <c r="C242" s="3" t="s">
        <v>18</v>
      </c>
      <c r="D242" s="3" t="s">
        <v>1253</v>
      </c>
      <c r="E242" s="3" t="s">
        <v>127</v>
      </c>
      <c r="F242" s="3" t="s">
        <v>1254</v>
      </c>
    </row>
    <row r="243" spans="1:6" ht="15" customHeight="1" x14ac:dyDescent="0.25">
      <c r="A243" s="3" t="s">
        <v>50</v>
      </c>
      <c r="B243" s="3" t="s">
        <v>1255</v>
      </c>
      <c r="C243" s="3" t="s">
        <v>18</v>
      </c>
      <c r="D243" s="3" t="s">
        <v>1253</v>
      </c>
      <c r="E243" s="3" t="s">
        <v>127</v>
      </c>
      <c r="F243" s="3" t="s">
        <v>1254</v>
      </c>
    </row>
    <row r="244" spans="1:6" ht="15" customHeight="1" x14ac:dyDescent="0.25">
      <c r="A244" s="3" t="s">
        <v>51</v>
      </c>
      <c r="B244" s="3" t="s">
        <v>1021</v>
      </c>
      <c r="C244" s="3" t="s">
        <v>88</v>
      </c>
      <c r="D244" s="3"/>
      <c r="E244" s="3"/>
      <c r="F244" s="3"/>
    </row>
    <row r="245" spans="1:6" ht="15" customHeight="1" x14ac:dyDescent="0.25">
      <c r="A245" s="3" t="s">
        <v>53</v>
      </c>
      <c r="B245" s="3" t="s">
        <v>1021</v>
      </c>
      <c r="C245" s="3" t="s">
        <v>88</v>
      </c>
      <c r="D245" s="3"/>
      <c r="E245" s="3"/>
      <c r="F245" s="3"/>
    </row>
    <row r="246" spans="1:6" ht="15" customHeight="1" x14ac:dyDescent="0.25">
      <c r="A246" s="7" t="s">
        <v>1256</v>
      </c>
      <c r="B246" s="7"/>
      <c r="C246" s="7"/>
      <c r="D246" s="7"/>
      <c r="E246" s="7"/>
      <c r="F246" s="7"/>
    </row>
    <row r="247" spans="1:6" ht="15" customHeight="1" x14ac:dyDescent="0.25">
      <c r="A247" s="3" t="s">
        <v>41</v>
      </c>
      <c r="B247" s="3" t="s">
        <v>1257</v>
      </c>
      <c r="C247" s="3" t="s">
        <v>519</v>
      </c>
      <c r="D247" s="3" t="s">
        <v>1258</v>
      </c>
      <c r="E247" s="3" t="s">
        <v>532</v>
      </c>
      <c r="F247" s="3" t="s">
        <v>1259</v>
      </c>
    </row>
    <row r="248" spans="1:6" ht="15" customHeight="1" x14ac:dyDescent="0.25">
      <c r="A248" s="3" t="s">
        <v>43</v>
      </c>
      <c r="B248" s="3" t="s">
        <v>1260</v>
      </c>
      <c r="C248" s="3" t="s">
        <v>519</v>
      </c>
      <c r="D248" s="3" t="s">
        <v>1261</v>
      </c>
      <c r="E248" s="3" t="s">
        <v>532</v>
      </c>
      <c r="F248" s="3" t="s">
        <v>1259</v>
      </c>
    </row>
    <row r="249" spans="1:6" ht="15" customHeight="1" x14ac:dyDescent="0.25">
      <c r="A249" s="3" t="s">
        <v>44</v>
      </c>
      <c r="B249" s="3" t="s">
        <v>1262</v>
      </c>
      <c r="C249" s="3" t="s">
        <v>916</v>
      </c>
      <c r="D249" s="3" t="s">
        <v>1263</v>
      </c>
      <c r="E249" s="3" t="s">
        <v>926</v>
      </c>
      <c r="F249" s="3" t="s">
        <v>1264</v>
      </c>
    </row>
    <row r="250" spans="1:6" ht="15" customHeight="1" x14ac:dyDescent="0.25">
      <c r="A250" s="3" t="s">
        <v>45</v>
      </c>
      <c r="B250" s="3" t="s">
        <v>1265</v>
      </c>
      <c r="C250" s="3" t="s">
        <v>916</v>
      </c>
      <c r="D250" s="3" t="s">
        <v>1266</v>
      </c>
      <c r="E250" s="3" t="s">
        <v>926</v>
      </c>
      <c r="F250" s="3" t="s">
        <v>1267</v>
      </c>
    </row>
    <row r="251" spans="1:6" ht="15" customHeight="1" x14ac:dyDescent="0.25">
      <c r="A251" s="9" t="s">
        <v>46</v>
      </c>
      <c r="B251" s="9"/>
      <c r="C251" s="9"/>
      <c r="D251" s="9"/>
      <c r="E251" s="9"/>
      <c r="F251" s="9"/>
    </row>
    <row r="252" spans="1:6" ht="15" customHeight="1" x14ac:dyDescent="0.25">
      <c r="A252" s="3" t="s">
        <v>47</v>
      </c>
      <c r="B252" s="3"/>
      <c r="C252" s="3" t="s">
        <v>65</v>
      </c>
      <c r="D252" s="3"/>
      <c r="E252" s="3"/>
      <c r="F252" s="3"/>
    </row>
    <row r="253" spans="1:6" ht="15" customHeight="1" x14ac:dyDescent="0.25">
      <c r="A253" s="3" t="s">
        <v>50</v>
      </c>
      <c r="B253" s="3"/>
      <c r="C253" s="3" t="s">
        <v>65</v>
      </c>
      <c r="D253" s="3"/>
      <c r="E253" s="3"/>
      <c r="F253" s="3"/>
    </row>
    <row r="254" spans="1:6" ht="15" customHeight="1" x14ac:dyDescent="0.25">
      <c r="A254" s="3" t="s">
        <v>51</v>
      </c>
      <c r="B254" s="3" t="s">
        <v>1268</v>
      </c>
      <c r="C254" s="3" t="s">
        <v>18</v>
      </c>
      <c r="D254" s="3" t="s">
        <v>1269</v>
      </c>
      <c r="E254" s="3" t="s">
        <v>127</v>
      </c>
      <c r="F254" s="3" t="s">
        <v>1254</v>
      </c>
    </row>
    <row r="255" spans="1:6" ht="15" customHeight="1" x14ac:dyDescent="0.25">
      <c r="A255" s="3" t="s">
        <v>53</v>
      </c>
      <c r="B255" s="3" t="s">
        <v>1270</v>
      </c>
      <c r="C255" s="3" t="s">
        <v>18</v>
      </c>
      <c r="D255" s="3" t="s">
        <v>1269</v>
      </c>
      <c r="E255" s="3" t="s">
        <v>127</v>
      </c>
      <c r="F255" s="3" t="s">
        <v>1254</v>
      </c>
    </row>
    <row r="256" spans="1:6" ht="15" customHeight="1" x14ac:dyDescent="0.25">
      <c r="A256" s="7" t="s">
        <v>1271</v>
      </c>
      <c r="B256" s="7"/>
      <c r="C256" s="7"/>
      <c r="D256" s="7"/>
      <c r="E256" s="7"/>
      <c r="F256" s="7"/>
    </row>
    <row r="257" spans="1:6" ht="15" customHeight="1" x14ac:dyDescent="0.25">
      <c r="A257" s="3" t="s">
        <v>41</v>
      </c>
      <c r="B257" s="3" t="s">
        <v>1272</v>
      </c>
      <c r="C257" s="3" t="s">
        <v>1049</v>
      </c>
      <c r="D257" s="3" t="s">
        <v>1273</v>
      </c>
      <c r="E257" s="3" t="s">
        <v>1051</v>
      </c>
      <c r="F257" s="3" t="s">
        <v>1274</v>
      </c>
    </row>
    <row r="258" spans="1:6" ht="15" customHeight="1" x14ac:dyDescent="0.25">
      <c r="A258" s="3" t="s">
        <v>43</v>
      </c>
      <c r="B258" s="3" t="s">
        <v>1275</v>
      </c>
      <c r="C258" s="3" t="s">
        <v>1049</v>
      </c>
      <c r="D258" s="3" t="s">
        <v>1276</v>
      </c>
      <c r="E258" s="3" t="s">
        <v>1051</v>
      </c>
      <c r="F258" s="3" t="s">
        <v>1277</v>
      </c>
    </row>
    <row r="259" spans="1:6" ht="15" customHeight="1" x14ac:dyDescent="0.25">
      <c r="A259" s="3" t="s">
        <v>44</v>
      </c>
      <c r="B259" s="3" t="s">
        <v>1272</v>
      </c>
      <c r="C259" s="3" t="s">
        <v>1056</v>
      </c>
      <c r="D259" s="3" t="s">
        <v>1273</v>
      </c>
      <c r="E259" s="3" t="s">
        <v>1051</v>
      </c>
      <c r="F259" s="3" t="s">
        <v>1274</v>
      </c>
    </row>
    <row r="260" spans="1:6" ht="15" customHeight="1" x14ac:dyDescent="0.25">
      <c r="A260" s="3" t="s">
        <v>45</v>
      </c>
      <c r="B260" s="3" t="s">
        <v>1275</v>
      </c>
      <c r="C260" s="3" t="s">
        <v>1056</v>
      </c>
      <c r="D260" s="3" t="s">
        <v>1276</v>
      </c>
      <c r="E260" s="3" t="s">
        <v>1051</v>
      </c>
      <c r="F260" s="3" t="s">
        <v>1277</v>
      </c>
    </row>
    <row r="261" spans="1:6" ht="15" customHeight="1" x14ac:dyDescent="0.25">
      <c r="A261" s="9" t="s">
        <v>46</v>
      </c>
      <c r="B261" s="9"/>
      <c r="C261" s="9"/>
      <c r="D261" s="9"/>
      <c r="E261" s="9"/>
      <c r="F261" s="9"/>
    </row>
    <row r="262" spans="1:6" ht="15" customHeight="1" x14ac:dyDescent="0.25">
      <c r="A262" s="3" t="s">
        <v>47</v>
      </c>
      <c r="B262" s="3" t="s">
        <v>1278</v>
      </c>
      <c r="C262" s="3" t="s">
        <v>919</v>
      </c>
      <c r="D262" s="3" t="s">
        <v>1279</v>
      </c>
      <c r="E262" s="3" t="s">
        <v>2098</v>
      </c>
      <c r="F262" s="3" t="s">
        <v>1280</v>
      </c>
    </row>
    <row r="263" spans="1:6" ht="15" customHeight="1" x14ac:dyDescent="0.25">
      <c r="A263" s="3" t="s">
        <v>50</v>
      </c>
      <c r="B263" s="3" t="s">
        <v>1281</v>
      </c>
      <c r="C263" s="3" t="s">
        <v>919</v>
      </c>
      <c r="D263" s="3" t="s">
        <v>1282</v>
      </c>
      <c r="E263" s="3" t="s">
        <v>2098</v>
      </c>
      <c r="F263" s="3" t="s">
        <v>1283</v>
      </c>
    </row>
    <row r="264" spans="1:6" ht="15" customHeight="1" x14ac:dyDescent="0.25">
      <c r="A264" s="3" t="s">
        <v>51</v>
      </c>
      <c r="B264" s="3" t="s">
        <v>1037</v>
      </c>
      <c r="C264" s="3" t="s">
        <v>68</v>
      </c>
      <c r="D264" s="3"/>
      <c r="E264" s="3"/>
      <c r="F264" s="3"/>
    </row>
    <row r="265" spans="1:6" ht="15" customHeight="1" x14ac:dyDescent="0.25">
      <c r="A265" s="3" t="s">
        <v>53</v>
      </c>
      <c r="B265" s="3" t="s">
        <v>1037</v>
      </c>
      <c r="C265" s="3" t="s">
        <v>68</v>
      </c>
      <c r="D265" s="3"/>
      <c r="E265" s="3"/>
      <c r="F265" s="3"/>
    </row>
    <row r="266" spans="1:6" ht="15" customHeight="1" x14ac:dyDescent="0.25">
      <c r="A266" s="7" t="s">
        <v>1284</v>
      </c>
      <c r="B266" s="7"/>
      <c r="C266" s="7"/>
      <c r="D266" s="7"/>
      <c r="E266" s="7"/>
      <c r="F266" s="7"/>
    </row>
    <row r="267" spans="1:6" ht="15" customHeight="1" x14ac:dyDescent="0.25">
      <c r="A267" s="3" t="s">
        <v>41</v>
      </c>
      <c r="B267" s="3" t="s">
        <v>976</v>
      </c>
      <c r="C267" s="3" t="s">
        <v>94</v>
      </c>
      <c r="D267" s="3"/>
      <c r="E267" s="3" t="s">
        <v>95</v>
      </c>
      <c r="F267" s="3"/>
    </row>
    <row r="268" spans="1:6" ht="15" customHeight="1" x14ac:dyDescent="0.25">
      <c r="A268" s="3" t="s">
        <v>43</v>
      </c>
      <c r="B268" s="3" t="s">
        <v>976</v>
      </c>
      <c r="C268" s="3" t="s">
        <v>94</v>
      </c>
      <c r="D268" s="3"/>
      <c r="E268" s="3" t="s">
        <v>95</v>
      </c>
      <c r="F268" s="3"/>
    </row>
    <row r="269" spans="1:6" ht="15" customHeight="1" x14ac:dyDescent="0.25">
      <c r="A269" s="3" t="s">
        <v>44</v>
      </c>
      <c r="B269" s="3" t="s">
        <v>977</v>
      </c>
      <c r="C269" s="3" t="s">
        <v>90</v>
      </c>
      <c r="D269" s="3"/>
      <c r="E269" s="3" t="s">
        <v>91</v>
      </c>
      <c r="F269" s="3"/>
    </row>
    <row r="270" spans="1:6" ht="15" customHeight="1" x14ac:dyDescent="0.25">
      <c r="A270" s="3" t="s">
        <v>45</v>
      </c>
      <c r="B270" s="3" t="s">
        <v>977</v>
      </c>
      <c r="C270" s="3" t="s">
        <v>90</v>
      </c>
      <c r="D270" s="3"/>
      <c r="E270" s="3" t="s">
        <v>91</v>
      </c>
      <c r="F270" s="3"/>
    </row>
    <row r="271" spans="1:6" ht="15" customHeight="1" x14ac:dyDescent="0.25">
      <c r="A271" s="9" t="s">
        <v>46</v>
      </c>
      <c r="B271" s="9"/>
      <c r="C271" s="9"/>
      <c r="D271" s="9"/>
      <c r="E271" s="9"/>
      <c r="F271" s="9"/>
    </row>
    <row r="272" spans="1:6" ht="15" customHeight="1" x14ac:dyDescent="0.25">
      <c r="A272" s="3" t="s">
        <v>47</v>
      </c>
      <c r="B272" s="3" t="s">
        <v>1285</v>
      </c>
      <c r="C272" s="3" t="s">
        <v>979</v>
      </c>
      <c r="D272" s="3" t="s">
        <v>1286</v>
      </c>
      <c r="E272" s="3" t="s">
        <v>981</v>
      </c>
      <c r="F272" s="3" t="s">
        <v>1287</v>
      </c>
    </row>
    <row r="273" spans="1:6" ht="15" customHeight="1" x14ac:dyDescent="0.25">
      <c r="A273" s="3" t="s">
        <v>50</v>
      </c>
      <c r="B273" s="3" t="s">
        <v>1288</v>
      </c>
      <c r="C273" s="3" t="s">
        <v>979</v>
      </c>
      <c r="D273" s="3" t="s">
        <v>1289</v>
      </c>
      <c r="E273" s="3" t="s">
        <v>981</v>
      </c>
      <c r="F273" s="3" t="s">
        <v>1290</v>
      </c>
    </row>
    <row r="274" spans="1:6" ht="15" customHeight="1" x14ac:dyDescent="0.25">
      <c r="A274" s="3" t="s">
        <v>51</v>
      </c>
      <c r="B274" s="3" t="s">
        <v>1285</v>
      </c>
      <c r="C274" s="3" t="s">
        <v>986</v>
      </c>
      <c r="D274" s="3" t="s">
        <v>1286</v>
      </c>
      <c r="E274" s="3" t="s">
        <v>981</v>
      </c>
      <c r="F274" s="3" t="s">
        <v>1287</v>
      </c>
    </row>
    <row r="275" spans="1:6" ht="15" customHeight="1" x14ac:dyDescent="0.25">
      <c r="A275" s="3" t="s">
        <v>53</v>
      </c>
      <c r="B275" s="3" t="s">
        <v>1288</v>
      </c>
      <c r="C275" s="3" t="s">
        <v>986</v>
      </c>
      <c r="D275" s="3" t="s">
        <v>1289</v>
      </c>
      <c r="E275" s="3" t="s">
        <v>981</v>
      </c>
      <c r="F275" s="3" t="s">
        <v>1290</v>
      </c>
    </row>
    <row r="276" spans="1:6" ht="15" customHeight="1" x14ac:dyDescent="0.25">
      <c r="A276" s="7" t="s">
        <v>1291</v>
      </c>
      <c r="B276" s="7"/>
      <c r="C276" s="7"/>
      <c r="D276" s="7"/>
      <c r="E276" s="7"/>
      <c r="F276" s="7"/>
    </row>
    <row r="277" spans="1:6" ht="15" customHeight="1" x14ac:dyDescent="0.25">
      <c r="A277" s="3" t="s">
        <v>41</v>
      </c>
      <c r="B277" s="3"/>
      <c r="C277" s="3" t="s">
        <v>65</v>
      </c>
      <c r="D277" s="3"/>
      <c r="E277" s="3"/>
      <c r="F277" s="3"/>
    </row>
    <row r="278" spans="1:6" ht="15" customHeight="1" x14ac:dyDescent="0.25">
      <c r="A278" s="3" t="s">
        <v>43</v>
      </c>
      <c r="B278" s="3"/>
      <c r="C278" s="3" t="s">
        <v>65</v>
      </c>
      <c r="D278" s="3"/>
      <c r="E278" s="3"/>
      <c r="F278" s="3"/>
    </row>
    <row r="279" spans="1:6" ht="15" customHeight="1" x14ac:dyDescent="0.25">
      <c r="A279" s="3" t="s">
        <v>44</v>
      </c>
      <c r="B279" s="3" t="s">
        <v>1292</v>
      </c>
      <c r="C279" s="3" t="s">
        <v>18</v>
      </c>
      <c r="D279" s="3" t="s">
        <v>1293</v>
      </c>
      <c r="E279" s="3" t="s">
        <v>127</v>
      </c>
      <c r="F279" s="3" t="s">
        <v>1294</v>
      </c>
    </row>
    <row r="280" spans="1:6" ht="15" customHeight="1" x14ac:dyDescent="0.25">
      <c r="A280" s="3" t="s">
        <v>45</v>
      </c>
      <c r="B280" s="3" t="s">
        <v>1295</v>
      </c>
      <c r="C280" s="3" t="s">
        <v>18</v>
      </c>
      <c r="D280" s="3" t="s">
        <v>1293</v>
      </c>
      <c r="E280" s="3" t="s">
        <v>127</v>
      </c>
      <c r="F280" s="3" t="s">
        <v>1294</v>
      </c>
    </row>
    <row r="281" spans="1:6" ht="15" customHeight="1" x14ac:dyDescent="0.25">
      <c r="A281" s="9" t="s">
        <v>46</v>
      </c>
      <c r="B281" s="9"/>
      <c r="C281" s="9"/>
      <c r="D281" s="9"/>
      <c r="E281" s="9"/>
      <c r="F281" s="9"/>
    </row>
    <row r="282" spans="1:6" ht="15" customHeight="1" x14ac:dyDescent="0.25">
      <c r="A282" s="3" t="s">
        <v>47</v>
      </c>
      <c r="B282" s="3"/>
      <c r="C282" s="3" t="s">
        <v>65</v>
      </c>
      <c r="D282" s="3"/>
      <c r="E282" s="3"/>
      <c r="F282" s="3"/>
    </row>
    <row r="283" spans="1:6" ht="15" customHeight="1" x14ac:dyDescent="0.25">
      <c r="A283" s="3" t="s">
        <v>50</v>
      </c>
      <c r="B283" s="3" t="s">
        <v>1296</v>
      </c>
      <c r="C283" s="3" t="s">
        <v>920</v>
      </c>
      <c r="D283" s="3" t="s">
        <v>1297</v>
      </c>
      <c r="E283" s="3" t="s">
        <v>950</v>
      </c>
      <c r="F283" s="3" t="s">
        <v>1298</v>
      </c>
    </row>
    <row r="284" spans="1:6" ht="15" customHeight="1" x14ac:dyDescent="0.25">
      <c r="A284" s="3" t="s">
        <v>51</v>
      </c>
      <c r="B284" s="3" t="s">
        <v>1299</v>
      </c>
      <c r="C284" s="3" t="s">
        <v>920</v>
      </c>
      <c r="D284" s="3" t="s">
        <v>1300</v>
      </c>
      <c r="E284" s="3" t="s">
        <v>950</v>
      </c>
      <c r="F284" s="3" t="s">
        <v>1301</v>
      </c>
    </row>
    <row r="285" spans="1:6" ht="15" customHeight="1" x14ac:dyDescent="0.25">
      <c r="A285" s="3" t="s">
        <v>53</v>
      </c>
      <c r="B285" s="3" t="s">
        <v>1084</v>
      </c>
      <c r="C285" s="3" t="s">
        <v>56</v>
      </c>
      <c r="D285" s="3"/>
      <c r="E285" s="3"/>
      <c r="F285" s="3"/>
    </row>
    <row r="286" spans="1:6" ht="15" customHeight="1" x14ac:dyDescent="0.25">
      <c r="A286" s="6" t="s">
        <v>399</v>
      </c>
      <c r="B286" s="6"/>
      <c r="C286" s="6"/>
      <c r="D286" s="6"/>
      <c r="E286" s="6"/>
      <c r="F286" s="6"/>
    </row>
    <row r="287" spans="1:6" ht="15" customHeight="1" x14ac:dyDescent="0.25">
      <c r="A287" s="7" t="s">
        <v>1302</v>
      </c>
      <c r="B287" s="7"/>
      <c r="C287" s="7"/>
      <c r="D287" s="7"/>
      <c r="E287" s="7"/>
      <c r="F287" s="7"/>
    </row>
    <row r="288" spans="1:6" ht="15" customHeight="1" x14ac:dyDescent="0.25">
      <c r="A288" s="3" t="s">
        <v>41</v>
      </c>
      <c r="B288" s="3" t="s">
        <v>1303</v>
      </c>
      <c r="C288" s="3" t="s">
        <v>916</v>
      </c>
      <c r="D288" s="3" t="s">
        <v>1304</v>
      </c>
      <c r="E288" s="3" t="s">
        <v>95</v>
      </c>
      <c r="F288" s="3" t="s">
        <v>1305</v>
      </c>
    </row>
    <row r="289" spans="1:6" ht="15" customHeight="1" x14ac:dyDescent="0.25">
      <c r="A289" s="3" t="s">
        <v>43</v>
      </c>
      <c r="B289" s="3" t="s">
        <v>1306</v>
      </c>
      <c r="C289" s="3" t="s">
        <v>916</v>
      </c>
      <c r="D289" s="3" t="s">
        <v>1307</v>
      </c>
      <c r="E289" s="3" t="s">
        <v>95</v>
      </c>
      <c r="F289" s="3" t="s">
        <v>1308</v>
      </c>
    </row>
    <row r="290" spans="1:6" ht="15" customHeight="1" x14ac:dyDescent="0.25">
      <c r="A290" s="3" t="s">
        <v>44</v>
      </c>
      <c r="B290" s="3" t="s">
        <v>1309</v>
      </c>
      <c r="C290" s="3" t="s">
        <v>519</v>
      </c>
      <c r="D290" s="3" t="s">
        <v>1310</v>
      </c>
      <c r="E290" s="3" t="s">
        <v>532</v>
      </c>
      <c r="F290" s="3" t="s">
        <v>1311</v>
      </c>
    </row>
    <row r="291" spans="1:6" ht="15" customHeight="1" x14ac:dyDescent="0.25">
      <c r="A291" s="3" t="s">
        <v>45</v>
      </c>
      <c r="B291" s="3" t="s">
        <v>1312</v>
      </c>
      <c r="C291" s="3" t="s">
        <v>519</v>
      </c>
      <c r="D291" s="3" t="s">
        <v>1313</v>
      </c>
      <c r="E291" s="3" t="s">
        <v>532</v>
      </c>
      <c r="F291" s="3" t="s">
        <v>1311</v>
      </c>
    </row>
    <row r="292" spans="1:6" ht="15" customHeight="1" x14ac:dyDescent="0.25">
      <c r="A292" s="9" t="s">
        <v>46</v>
      </c>
      <c r="B292" s="9"/>
      <c r="C292" s="9"/>
      <c r="D292" s="9"/>
      <c r="E292" s="9"/>
      <c r="F292" s="9"/>
    </row>
    <row r="293" spans="1:6" ht="15" customHeight="1" x14ac:dyDescent="0.25">
      <c r="A293" s="3" t="s">
        <v>47</v>
      </c>
      <c r="B293" s="3" t="s">
        <v>1314</v>
      </c>
      <c r="C293" s="3" t="s">
        <v>18</v>
      </c>
      <c r="D293" s="3" t="s">
        <v>1315</v>
      </c>
      <c r="E293" s="3" t="s">
        <v>127</v>
      </c>
      <c r="F293" s="3" t="s">
        <v>1316</v>
      </c>
    </row>
    <row r="294" spans="1:6" ht="15" customHeight="1" x14ac:dyDescent="0.25">
      <c r="A294" s="3" t="s">
        <v>50</v>
      </c>
      <c r="B294" s="3" t="s">
        <v>1317</v>
      </c>
      <c r="C294" s="3" t="s">
        <v>18</v>
      </c>
      <c r="D294" s="3" t="s">
        <v>1315</v>
      </c>
      <c r="E294" s="3" t="s">
        <v>127</v>
      </c>
      <c r="F294" s="3" t="s">
        <v>1316</v>
      </c>
    </row>
    <row r="295" spans="1:6" ht="15" customHeight="1" x14ac:dyDescent="0.25">
      <c r="A295" s="3" t="s">
        <v>51</v>
      </c>
      <c r="B295" s="3" t="s">
        <v>1021</v>
      </c>
      <c r="C295" s="3" t="s">
        <v>88</v>
      </c>
      <c r="D295" s="3"/>
      <c r="E295" s="3"/>
      <c r="F295" s="3"/>
    </row>
    <row r="296" spans="1:6" ht="15" customHeight="1" x14ac:dyDescent="0.25">
      <c r="A296" s="3" t="s">
        <v>53</v>
      </c>
      <c r="B296" s="3" t="s">
        <v>1021</v>
      </c>
      <c r="C296" s="3" t="s">
        <v>88</v>
      </c>
      <c r="D296" s="3"/>
      <c r="E296" s="3"/>
      <c r="F296" s="3"/>
    </row>
    <row r="297" spans="1:6" ht="15" customHeight="1" x14ac:dyDescent="0.25">
      <c r="A297" s="7" t="s">
        <v>1318</v>
      </c>
      <c r="B297" s="7"/>
      <c r="C297" s="7"/>
      <c r="D297" s="7"/>
      <c r="E297" s="7"/>
      <c r="F297" s="7"/>
    </row>
    <row r="298" spans="1:6" ht="15" customHeight="1" x14ac:dyDescent="0.25">
      <c r="A298" s="3" t="s">
        <v>41</v>
      </c>
      <c r="B298" s="3" t="s">
        <v>1319</v>
      </c>
      <c r="C298" s="3" t="s">
        <v>519</v>
      </c>
      <c r="D298" s="3" t="s">
        <v>1320</v>
      </c>
      <c r="E298" s="3" t="s">
        <v>532</v>
      </c>
      <c r="F298" s="3" t="s">
        <v>1321</v>
      </c>
    </row>
    <row r="299" spans="1:6" ht="15" customHeight="1" x14ac:dyDescent="0.25">
      <c r="A299" s="3" t="s">
        <v>43</v>
      </c>
      <c r="B299" s="3" t="s">
        <v>1322</v>
      </c>
      <c r="C299" s="3" t="s">
        <v>519</v>
      </c>
      <c r="D299" s="3" t="s">
        <v>1323</v>
      </c>
      <c r="E299" s="3" t="s">
        <v>532</v>
      </c>
      <c r="F299" s="3" t="s">
        <v>1321</v>
      </c>
    </row>
    <row r="300" spans="1:6" ht="15" customHeight="1" x14ac:dyDescent="0.25">
      <c r="A300" s="3" t="s">
        <v>44</v>
      </c>
      <c r="B300" s="3" t="s">
        <v>1324</v>
      </c>
      <c r="C300" s="3" t="s">
        <v>916</v>
      </c>
      <c r="D300" s="3" t="s">
        <v>1325</v>
      </c>
      <c r="E300" s="3" t="s">
        <v>962</v>
      </c>
      <c r="F300" s="3" t="s">
        <v>1326</v>
      </c>
    </row>
    <row r="301" spans="1:6" ht="15" customHeight="1" x14ac:dyDescent="0.25">
      <c r="A301" s="3" t="s">
        <v>45</v>
      </c>
      <c r="B301" s="3" t="s">
        <v>1327</v>
      </c>
      <c r="C301" s="3" t="s">
        <v>916</v>
      </c>
      <c r="D301" s="3" t="s">
        <v>1328</v>
      </c>
      <c r="E301" s="3" t="s">
        <v>962</v>
      </c>
      <c r="F301" s="3" t="s">
        <v>1329</v>
      </c>
    </row>
    <row r="302" spans="1:6" ht="15" customHeight="1" x14ac:dyDescent="0.25">
      <c r="A302" s="9" t="s">
        <v>46</v>
      </c>
      <c r="B302" s="9"/>
      <c r="C302" s="9"/>
      <c r="D302" s="9"/>
      <c r="E302" s="9"/>
      <c r="F302" s="9"/>
    </row>
    <row r="303" spans="1:6" ht="15" customHeight="1" x14ac:dyDescent="0.25">
      <c r="A303" s="3" t="s">
        <v>47</v>
      </c>
      <c r="B303" s="3" t="s">
        <v>1330</v>
      </c>
      <c r="C303" s="3" t="s">
        <v>919</v>
      </c>
      <c r="D303" s="3" t="s">
        <v>1331</v>
      </c>
      <c r="E303" s="3" t="s">
        <v>2098</v>
      </c>
      <c r="F303" s="3" t="s">
        <v>1332</v>
      </c>
    </row>
    <row r="304" spans="1:6" ht="15" customHeight="1" x14ac:dyDescent="0.25">
      <c r="A304" s="3" t="s">
        <v>50</v>
      </c>
      <c r="B304" s="3" t="s">
        <v>1333</v>
      </c>
      <c r="C304" s="3" t="s">
        <v>919</v>
      </c>
      <c r="D304" s="3" t="s">
        <v>1334</v>
      </c>
      <c r="E304" s="3" t="s">
        <v>2098</v>
      </c>
      <c r="F304" s="3" t="s">
        <v>1335</v>
      </c>
    </row>
    <row r="305" spans="1:6" ht="15" customHeight="1" x14ac:dyDescent="0.25">
      <c r="A305" s="3" t="s">
        <v>51</v>
      </c>
      <c r="B305" s="3" t="s">
        <v>1336</v>
      </c>
      <c r="C305" s="3" t="s">
        <v>920</v>
      </c>
      <c r="D305" s="3" t="s">
        <v>1337</v>
      </c>
      <c r="E305" s="3" t="s">
        <v>950</v>
      </c>
      <c r="F305" s="3" t="s">
        <v>1338</v>
      </c>
    </row>
    <row r="306" spans="1:6" ht="15" customHeight="1" x14ac:dyDescent="0.25">
      <c r="A306" s="3" t="s">
        <v>53</v>
      </c>
      <c r="B306" s="3" t="s">
        <v>1339</v>
      </c>
      <c r="C306" s="3" t="s">
        <v>920</v>
      </c>
      <c r="D306" s="3" t="s">
        <v>1340</v>
      </c>
      <c r="E306" s="3" t="s">
        <v>950</v>
      </c>
      <c r="F306" s="3" t="s">
        <v>1341</v>
      </c>
    </row>
    <row r="307" spans="1:6" ht="15" customHeight="1" x14ac:dyDescent="0.25">
      <c r="A307" s="7" t="s">
        <v>1342</v>
      </c>
      <c r="B307" s="7"/>
      <c r="C307" s="7"/>
      <c r="D307" s="7"/>
      <c r="E307" s="7"/>
      <c r="F307" s="7"/>
    </row>
    <row r="308" spans="1:6" ht="15" customHeight="1" x14ac:dyDescent="0.25">
      <c r="A308" s="3" t="s">
        <v>41</v>
      </c>
      <c r="B308" s="3" t="s">
        <v>1343</v>
      </c>
      <c r="C308" s="3" t="s">
        <v>1049</v>
      </c>
      <c r="D308" s="3" t="s">
        <v>1344</v>
      </c>
      <c r="E308" s="3" t="s">
        <v>1051</v>
      </c>
      <c r="F308" s="3" t="s">
        <v>1345</v>
      </c>
    </row>
    <row r="309" spans="1:6" ht="15" customHeight="1" x14ac:dyDescent="0.25">
      <c r="A309" s="3" t="s">
        <v>43</v>
      </c>
      <c r="B309" s="3" t="s">
        <v>1346</v>
      </c>
      <c r="C309" s="3" t="s">
        <v>1049</v>
      </c>
      <c r="D309" s="3" t="s">
        <v>1347</v>
      </c>
      <c r="E309" s="3" t="s">
        <v>1051</v>
      </c>
      <c r="F309" s="3" t="s">
        <v>1348</v>
      </c>
    </row>
    <row r="310" spans="1:6" ht="15" customHeight="1" x14ac:dyDescent="0.25">
      <c r="A310" s="3" t="s">
        <v>44</v>
      </c>
      <c r="B310" s="3" t="s">
        <v>1343</v>
      </c>
      <c r="C310" s="3" t="s">
        <v>1056</v>
      </c>
      <c r="D310" s="3" t="s">
        <v>1344</v>
      </c>
      <c r="E310" s="3" t="s">
        <v>1051</v>
      </c>
      <c r="F310" s="3" t="s">
        <v>1345</v>
      </c>
    </row>
    <row r="311" spans="1:6" ht="15" customHeight="1" x14ac:dyDescent="0.25">
      <c r="A311" s="3" t="s">
        <v>45</v>
      </c>
      <c r="B311" s="3" t="s">
        <v>1346</v>
      </c>
      <c r="C311" s="3" t="s">
        <v>1056</v>
      </c>
      <c r="D311" s="3" t="s">
        <v>1347</v>
      </c>
      <c r="E311" s="3" t="s">
        <v>1051</v>
      </c>
      <c r="F311" s="3" t="s">
        <v>1348</v>
      </c>
    </row>
    <row r="312" spans="1:6" ht="15" customHeight="1" x14ac:dyDescent="0.25">
      <c r="A312" s="9" t="s">
        <v>46</v>
      </c>
      <c r="B312" s="9"/>
      <c r="C312" s="9"/>
      <c r="D312" s="9"/>
      <c r="E312" s="9"/>
      <c r="F312" s="9"/>
    </row>
    <row r="313" spans="1:6" ht="15" customHeight="1" x14ac:dyDescent="0.25">
      <c r="A313" s="3" t="s">
        <v>47</v>
      </c>
      <c r="B313" s="3" t="s">
        <v>1349</v>
      </c>
      <c r="C313" s="3" t="s">
        <v>18</v>
      </c>
      <c r="D313" s="3" t="s">
        <v>1350</v>
      </c>
      <c r="E313" s="3" t="s">
        <v>127</v>
      </c>
      <c r="F313" s="3" t="s">
        <v>1351</v>
      </c>
    </row>
    <row r="314" spans="1:6" ht="15" customHeight="1" x14ac:dyDescent="0.25">
      <c r="A314" s="3" t="s">
        <v>50</v>
      </c>
      <c r="B314" s="3" t="s">
        <v>1352</v>
      </c>
      <c r="C314" s="3" t="s">
        <v>18</v>
      </c>
      <c r="D314" s="3" t="s">
        <v>1350</v>
      </c>
      <c r="E314" s="3" t="s">
        <v>127</v>
      </c>
      <c r="F314" s="3" t="s">
        <v>1351</v>
      </c>
    </row>
    <row r="315" spans="1:6" ht="15" customHeight="1" x14ac:dyDescent="0.25">
      <c r="A315" s="3" t="s">
        <v>51</v>
      </c>
      <c r="B315" s="3" t="s">
        <v>1037</v>
      </c>
      <c r="C315" s="3" t="s">
        <v>68</v>
      </c>
      <c r="D315" s="3"/>
      <c r="E315" s="3"/>
      <c r="F315" s="3"/>
    </row>
    <row r="316" spans="1:6" ht="15" customHeight="1" x14ac:dyDescent="0.25">
      <c r="A316" s="3" t="s">
        <v>53</v>
      </c>
      <c r="B316" s="3" t="s">
        <v>1037</v>
      </c>
      <c r="C316" s="3" t="s">
        <v>68</v>
      </c>
      <c r="D316" s="3"/>
      <c r="E316" s="3"/>
      <c r="F316" s="3"/>
    </row>
    <row r="317" spans="1:6" ht="15" customHeight="1" x14ac:dyDescent="0.25">
      <c r="A317" s="7" t="s">
        <v>1353</v>
      </c>
      <c r="B317" s="7"/>
      <c r="C317" s="7"/>
      <c r="D317" s="7"/>
      <c r="E317" s="7"/>
      <c r="F317" s="7"/>
    </row>
    <row r="318" spans="1:6" ht="15" customHeight="1" x14ac:dyDescent="0.25">
      <c r="A318" s="3" t="s">
        <v>41</v>
      </c>
      <c r="B318" s="3" t="s">
        <v>976</v>
      </c>
      <c r="C318" s="3" t="s">
        <v>94</v>
      </c>
      <c r="D318" s="3"/>
      <c r="E318" s="3" t="s">
        <v>95</v>
      </c>
      <c r="F318" s="3"/>
    </row>
    <row r="319" spans="1:6" ht="15" customHeight="1" x14ac:dyDescent="0.25">
      <c r="A319" s="3" t="s">
        <v>43</v>
      </c>
      <c r="B319" s="3" t="s">
        <v>976</v>
      </c>
      <c r="C319" s="3" t="s">
        <v>94</v>
      </c>
      <c r="D319" s="3"/>
      <c r="E319" s="3" t="s">
        <v>95</v>
      </c>
      <c r="F319" s="3"/>
    </row>
    <row r="320" spans="1:6" ht="15" customHeight="1" x14ac:dyDescent="0.25">
      <c r="A320" s="3" t="s">
        <v>44</v>
      </c>
      <c r="B320" s="3" t="s">
        <v>977</v>
      </c>
      <c r="C320" s="3" t="s">
        <v>90</v>
      </c>
      <c r="D320" s="3"/>
      <c r="E320" s="3" t="s">
        <v>91</v>
      </c>
      <c r="F320" s="3"/>
    </row>
    <row r="321" spans="1:6" ht="15" customHeight="1" x14ac:dyDescent="0.25">
      <c r="A321" s="3" t="s">
        <v>45</v>
      </c>
      <c r="B321" s="3" t="s">
        <v>977</v>
      </c>
      <c r="C321" s="3" t="s">
        <v>90</v>
      </c>
      <c r="D321" s="3"/>
      <c r="E321" s="3" t="s">
        <v>91</v>
      </c>
      <c r="F321" s="3"/>
    </row>
    <row r="322" spans="1:6" ht="15" customHeight="1" x14ac:dyDescent="0.25">
      <c r="A322" s="9" t="s">
        <v>46</v>
      </c>
      <c r="B322" s="9"/>
      <c r="C322" s="9"/>
      <c r="D322" s="9"/>
      <c r="E322" s="9"/>
      <c r="F322" s="9"/>
    </row>
    <row r="323" spans="1:6" ht="15" customHeight="1" x14ac:dyDescent="0.25">
      <c r="A323" s="3" t="s">
        <v>47</v>
      </c>
      <c r="B323" s="3" t="s">
        <v>1354</v>
      </c>
      <c r="C323" s="3" t="s">
        <v>979</v>
      </c>
      <c r="D323" s="3" t="s">
        <v>1355</v>
      </c>
      <c r="E323" s="3" t="s">
        <v>981</v>
      </c>
      <c r="F323" s="3" t="s">
        <v>1356</v>
      </c>
    </row>
    <row r="324" spans="1:6" ht="15" customHeight="1" x14ac:dyDescent="0.25">
      <c r="A324" s="3" t="s">
        <v>50</v>
      </c>
      <c r="B324" s="3" t="s">
        <v>1357</v>
      </c>
      <c r="C324" s="3" t="s">
        <v>979</v>
      </c>
      <c r="D324" s="3" t="s">
        <v>1358</v>
      </c>
      <c r="E324" s="3" t="s">
        <v>981</v>
      </c>
      <c r="F324" s="3" t="s">
        <v>1359</v>
      </c>
    </row>
    <row r="325" spans="1:6" ht="15" customHeight="1" x14ac:dyDescent="0.25">
      <c r="A325" s="3" t="s">
        <v>51</v>
      </c>
      <c r="B325" s="3" t="s">
        <v>1354</v>
      </c>
      <c r="C325" s="3" t="s">
        <v>986</v>
      </c>
      <c r="D325" s="3" t="s">
        <v>1355</v>
      </c>
      <c r="E325" s="3" t="s">
        <v>981</v>
      </c>
      <c r="F325" s="3" t="s">
        <v>1356</v>
      </c>
    </row>
    <row r="326" spans="1:6" ht="15" customHeight="1" x14ac:dyDescent="0.25">
      <c r="A326" s="3" t="s">
        <v>53</v>
      </c>
      <c r="B326" s="3" t="s">
        <v>1357</v>
      </c>
      <c r="C326" s="3" t="s">
        <v>986</v>
      </c>
      <c r="D326" s="3" t="s">
        <v>1358</v>
      </c>
      <c r="E326" s="3" t="s">
        <v>981</v>
      </c>
      <c r="F326" s="3" t="s">
        <v>1359</v>
      </c>
    </row>
    <row r="327" spans="1:6" ht="15" customHeight="1" x14ac:dyDescent="0.25">
      <c r="A327" s="7" t="s">
        <v>1360</v>
      </c>
      <c r="B327" s="7"/>
      <c r="C327" s="7"/>
      <c r="D327" s="7"/>
      <c r="E327" s="7"/>
      <c r="F327" s="7"/>
    </row>
    <row r="328" spans="1:6" ht="15" customHeight="1" x14ac:dyDescent="0.25">
      <c r="A328" s="3" t="s">
        <v>41</v>
      </c>
      <c r="B328" s="3" t="s">
        <v>1361</v>
      </c>
      <c r="C328" s="3" t="s">
        <v>18</v>
      </c>
      <c r="D328" s="3" t="s">
        <v>1362</v>
      </c>
      <c r="E328" s="3" t="s">
        <v>127</v>
      </c>
      <c r="F328" s="3" t="s">
        <v>1351</v>
      </c>
    </row>
    <row r="329" spans="1:6" ht="15" customHeight="1" x14ac:dyDescent="0.25">
      <c r="A329" s="3" t="s">
        <v>43</v>
      </c>
      <c r="B329" s="3" t="s">
        <v>1363</v>
      </c>
      <c r="C329" s="3" t="s">
        <v>919</v>
      </c>
      <c r="D329" s="3" t="s">
        <v>1364</v>
      </c>
      <c r="E329" s="3" t="s">
        <v>2098</v>
      </c>
      <c r="F329" s="3" t="s">
        <v>1365</v>
      </c>
    </row>
    <row r="330" spans="1:6" ht="15" customHeight="1" x14ac:dyDescent="0.25">
      <c r="A330" s="3" t="s">
        <v>44</v>
      </c>
      <c r="B330" s="3" t="s">
        <v>1366</v>
      </c>
      <c r="C330" s="3" t="s">
        <v>919</v>
      </c>
      <c r="D330" s="3" t="s">
        <v>1367</v>
      </c>
      <c r="E330" s="3" t="s">
        <v>2098</v>
      </c>
      <c r="F330" s="3" t="s">
        <v>1368</v>
      </c>
    </row>
    <row r="331" spans="1:6" ht="15" customHeight="1" x14ac:dyDescent="0.25">
      <c r="A331" s="3" t="s">
        <v>45</v>
      </c>
      <c r="B331" s="3" t="s">
        <v>1369</v>
      </c>
      <c r="C331" s="3" t="s">
        <v>18</v>
      </c>
      <c r="D331" s="3" t="s">
        <v>1362</v>
      </c>
      <c r="E331" s="3" t="s">
        <v>127</v>
      </c>
      <c r="F331" s="3"/>
    </row>
    <row r="332" spans="1:6" ht="15" customHeight="1" x14ac:dyDescent="0.25">
      <c r="A332" s="9" t="s">
        <v>46</v>
      </c>
      <c r="B332" s="9"/>
      <c r="C332" s="9"/>
      <c r="D332" s="9"/>
      <c r="E332" s="9"/>
      <c r="F332" s="9"/>
    </row>
    <row r="333" spans="1:6" ht="15" customHeight="1" x14ac:dyDescent="0.25">
      <c r="A333" s="3" t="s">
        <v>47</v>
      </c>
      <c r="B333" s="3" t="s">
        <v>1370</v>
      </c>
      <c r="C333" s="3" t="s">
        <v>17</v>
      </c>
      <c r="D333" s="3" t="s">
        <v>1371</v>
      </c>
      <c r="E333" s="3" t="s">
        <v>103</v>
      </c>
      <c r="F333" s="3"/>
    </row>
    <row r="334" spans="1:6" ht="15" customHeight="1" x14ac:dyDescent="0.25">
      <c r="A334" s="3" t="s">
        <v>50</v>
      </c>
      <c r="B334" s="3" t="s">
        <v>1372</v>
      </c>
      <c r="C334" s="3" t="s">
        <v>17</v>
      </c>
      <c r="D334" s="3" t="s">
        <v>1373</v>
      </c>
      <c r="E334" s="3" t="s">
        <v>103</v>
      </c>
      <c r="F334" s="3" t="s">
        <v>1374</v>
      </c>
    </row>
    <row r="335" spans="1:6" ht="15" customHeight="1" x14ac:dyDescent="0.25">
      <c r="A335" s="3" t="s">
        <v>51</v>
      </c>
      <c r="B335" s="3" t="s">
        <v>1084</v>
      </c>
      <c r="C335" s="3" t="s">
        <v>56</v>
      </c>
      <c r="D335" s="3"/>
      <c r="E335" s="3"/>
      <c r="F335" s="3"/>
    </row>
    <row r="336" spans="1:6" ht="15" customHeight="1" x14ac:dyDescent="0.25">
      <c r="A336" s="3" t="s">
        <v>53</v>
      </c>
      <c r="B336" s="3" t="s">
        <v>1084</v>
      </c>
      <c r="C336" s="3" t="s">
        <v>56</v>
      </c>
      <c r="D336" s="3"/>
      <c r="E336" s="3"/>
      <c r="F336" s="3"/>
    </row>
    <row r="337" spans="1:6" ht="15" customHeight="1" x14ac:dyDescent="0.25">
      <c r="A337" s="6" t="s">
        <v>450</v>
      </c>
      <c r="B337" s="6"/>
      <c r="C337" s="6"/>
      <c r="D337" s="6"/>
      <c r="E337" s="6"/>
      <c r="F337" s="6"/>
    </row>
    <row r="338" spans="1:6" ht="15" customHeight="1" x14ac:dyDescent="0.25">
      <c r="A338" s="7" t="s">
        <v>1375</v>
      </c>
      <c r="B338" s="7"/>
      <c r="C338" s="7"/>
      <c r="D338" s="7"/>
      <c r="E338" s="7"/>
      <c r="F338" s="7"/>
    </row>
    <row r="339" spans="1:6" ht="15" customHeight="1" x14ac:dyDescent="0.25">
      <c r="A339" s="3" t="s">
        <v>41</v>
      </c>
      <c r="B339" s="3" t="s">
        <v>1376</v>
      </c>
      <c r="C339" s="3" t="s">
        <v>916</v>
      </c>
      <c r="D339" s="3" t="s">
        <v>1377</v>
      </c>
      <c r="E339" s="3" t="s">
        <v>962</v>
      </c>
      <c r="F339" s="3" t="s">
        <v>1378</v>
      </c>
    </row>
    <row r="340" spans="1:6" ht="43.5" customHeight="1" x14ac:dyDescent="0.25">
      <c r="A340" s="3" t="s">
        <v>43</v>
      </c>
      <c r="B340" s="3" t="s">
        <v>1379</v>
      </c>
      <c r="C340" s="3" t="s">
        <v>916</v>
      </c>
      <c r="D340" s="8" t="s">
        <v>1380</v>
      </c>
      <c r="E340" s="3" t="s">
        <v>962</v>
      </c>
      <c r="F340" s="3" t="s">
        <v>1381</v>
      </c>
    </row>
    <row r="341" spans="1:6" ht="15" customHeight="1" x14ac:dyDescent="0.25">
      <c r="A341" s="3" t="s">
        <v>44</v>
      </c>
      <c r="B341" s="3" t="s">
        <v>1382</v>
      </c>
      <c r="C341" s="3" t="s">
        <v>919</v>
      </c>
      <c r="D341" s="3" t="s">
        <v>1383</v>
      </c>
      <c r="E341" s="3" t="s">
        <v>2098</v>
      </c>
      <c r="F341" s="3" t="s">
        <v>1384</v>
      </c>
    </row>
    <row r="342" spans="1:6" ht="15" customHeight="1" x14ac:dyDescent="0.25">
      <c r="A342" s="3" t="s">
        <v>45</v>
      </c>
      <c r="B342" s="3" t="s">
        <v>1385</v>
      </c>
      <c r="C342" s="3" t="s">
        <v>919</v>
      </c>
      <c r="D342" s="3" t="s">
        <v>1386</v>
      </c>
      <c r="E342" s="3" t="s">
        <v>2098</v>
      </c>
      <c r="F342" s="3" t="s">
        <v>1387</v>
      </c>
    </row>
    <row r="343" spans="1:6" ht="15" customHeight="1" x14ac:dyDescent="0.25">
      <c r="A343" s="9" t="s">
        <v>1388</v>
      </c>
      <c r="B343" s="9"/>
      <c r="C343" s="9"/>
      <c r="D343" s="9"/>
      <c r="E343" s="9"/>
      <c r="F343" s="9"/>
    </row>
    <row r="344" spans="1:6" ht="15" customHeight="1" x14ac:dyDescent="0.25">
      <c r="A344" s="3" t="s">
        <v>47</v>
      </c>
      <c r="B344" s="3" t="s">
        <v>1389</v>
      </c>
      <c r="C344" s="3" t="s">
        <v>919</v>
      </c>
      <c r="D344" s="3" t="s">
        <v>1390</v>
      </c>
      <c r="E344" s="3" t="s">
        <v>2098</v>
      </c>
      <c r="F344" s="3" t="s">
        <v>1391</v>
      </c>
    </row>
    <row r="345" spans="1:6" ht="15" customHeight="1" x14ac:dyDescent="0.25">
      <c r="A345" s="3" t="s">
        <v>50</v>
      </c>
      <c r="B345" s="3" t="s">
        <v>1392</v>
      </c>
      <c r="C345" s="3" t="s">
        <v>919</v>
      </c>
      <c r="D345" s="3" t="s">
        <v>1393</v>
      </c>
      <c r="E345" s="3" t="s">
        <v>2098</v>
      </c>
      <c r="F345" s="3" t="s">
        <v>1394</v>
      </c>
    </row>
    <row r="346" spans="1:6" ht="15" customHeight="1" x14ac:dyDescent="0.25">
      <c r="A346" s="3" t="s">
        <v>51</v>
      </c>
      <c r="B346" s="3" t="s">
        <v>1021</v>
      </c>
      <c r="C346" s="3" t="s">
        <v>88</v>
      </c>
      <c r="D346" s="3"/>
      <c r="E346" s="3"/>
      <c r="F346" s="3"/>
    </row>
    <row r="347" spans="1:6" ht="15" customHeight="1" x14ac:dyDescent="0.25">
      <c r="A347" s="3" t="s">
        <v>53</v>
      </c>
      <c r="B347" s="3" t="s">
        <v>1021</v>
      </c>
      <c r="C347" s="3" t="s">
        <v>88</v>
      </c>
      <c r="D347" s="3"/>
      <c r="E347" s="3"/>
      <c r="F347" s="3"/>
    </row>
    <row r="348" spans="1:6" ht="15" customHeight="1" x14ac:dyDescent="0.25">
      <c r="A348" s="7" t="s">
        <v>1395</v>
      </c>
      <c r="B348" s="7"/>
      <c r="C348" s="7"/>
      <c r="D348" s="7"/>
      <c r="E348" s="7"/>
      <c r="F348" s="7"/>
    </row>
    <row r="349" spans="1:6" ht="15" customHeight="1" x14ac:dyDescent="0.25">
      <c r="A349" s="3" t="s">
        <v>41</v>
      </c>
      <c r="B349" s="3" t="s">
        <v>1396</v>
      </c>
      <c r="C349" s="3" t="s">
        <v>18</v>
      </c>
      <c r="D349" s="3" t="s">
        <v>1397</v>
      </c>
      <c r="E349" s="3" t="s">
        <v>127</v>
      </c>
      <c r="F349" s="3" t="s">
        <v>1398</v>
      </c>
    </row>
    <row r="350" spans="1:6" ht="15" customHeight="1" x14ac:dyDescent="0.25">
      <c r="A350" s="3" t="s">
        <v>43</v>
      </c>
      <c r="B350" s="3" t="s">
        <v>1399</v>
      </c>
      <c r="C350" s="3" t="s">
        <v>18</v>
      </c>
      <c r="D350" s="3" t="s">
        <v>1397</v>
      </c>
      <c r="E350" s="3" t="s">
        <v>127</v>
      </c>
      <c r="F350" s="3" t="s">
        <v>1398</v>
      </c>
    </row>
    <row r="351" spans="1:6" ht="15" customHeight="1" x14ac:dyDescent="0.25">
      <c r="A351" s="3" t="s">
        <v>44</v>
      </c>
      <c r="B351" s="3" t="s">
        <v>1400</v>
      </c>
      <c r="C351" s="3" t="s">
        <v>916</v>
      </c>
      <c r="D351" s="3" t="s">
        <v>1401</v>
      </c>
      <c r="E351" s="3" t="s">
        <v>95</v>
      </c>
      <c r="F351" s="3" t="s">
        <v>1402</v>
      </c>
    </row>
    <row r="352" spans="1:6" ht="15" customHeight="1" x14ac:dyDescent="0.25">
      <c r="A352" s="3" t="s">
        <v>45</v>
      </c>
      <c r="B352" s="3" t="s">
        <v>1403</v>
      </c>
      <c r="C352" s="3" t="s">
        <v>916</v>
      </c>
      <c r="D352" s="3" t="s">
        <v>1404</v>
      </c>
      <c r="E352" s="3" t="s">
        <v>95</v>
      </c>
      <c r="F352" s="3" t="s">
        <v>1405</v>
      </c>
    </row>
    <row r="353" spans="1:6" ht="15" customHeight="1" x14ac:dyDescent="0.25">
      <c r="A353" s="9" t="s">
        <v>1388</v>
      </c>
      <c r="B353" s="9"/>
      <c r="C353" s="9"/>
      <c r="D353" s="9"/>
      <c r="E353" s="9"/>
      <c r="F353" s="9"/>
    </row>
    <row r="354" spans="1:6" ht="15" customHeight="1" x14ac:dyDescent="0.25">
      <c r="A354" s="3" t="s">
        <v>47</v>
      </c>
      <c r="B354" s="3" t="s">
        <v>1406</v>
      </c>
      <c r="C354" s="3" t="s">
        <v>23</v>
      </c>
      <c r="D354" s="3"/>
      <c r="E354" s="3" t="s">
        <v>213</v>
      </c>
      <c r="F354" s="3"/>
    </row>
    <row r="355" spans="1:6" ht="15" customHeight="1" x14ac:dyDescent="0.25">
      <c r="A355" s="3" t="s">
        <v>50</v>
      </c>
      <c r="B355" s="3" t="s">
        <v>1407</v>
      </c>
      <c r="C355" s="3" t="s">
        <v>23</v>
      </c>
      <c r="D355" s="3"/>
      <c r="E355" s="3" t="s">
        <v>213</v>
      </c>
      <c r="F355" s="3"/>
    </row>
    <row r="356" spans="1:6" ht="15" customHeight="1" x14ac:dyDescent="0.25">
      <c r="A356" s="3" t="s">
        <v>51</v>
      </c>
      <c r="B356" s="3" t="s">
        <v>1408</v>
      </c>
      <c r="C356" s="3" t="s">
        <v>23</v>
      </c>
      <c r="D356" s="3"/>
      <c r="E356" s="3" t="s">
        <v>213</v>
      </c>
      <c r="F356" s="3"/>
    </row>
    <row r="357" spans="1:6" ht="15" customHeight="1" x14ac:dyDescent="0.25">
      <c r="A357" s="3" t="s">
        <v>53</v>
      </c>
      <c r="B357" s="3"/>
      <c r="C357" s="3" t="s">
        <v>65</v>
      </c>
      <c r="D357" s="3"/>
      <c r="E357" s="3"/>
      <c r="F357" s="3"/>
    </row>
    <row r="358" spans="1:6" ht="15" customHeight="1" x14ac:dyDescent="0.25">
      <c r="A358" s="7" t="s">
        <v>1409</v>
      </c>
      <c r="B358" s="7"/>
      <c r="C358" s="7"/>
      <c r="D358" s="7"/>
      <c r="E358" s="7"/>
      <c r="F358" s="7"/>
    </row>
    <row r="359" spans="1:6" ht="15" customHeight="1" x14ac:dyDescent="0.25">
      <c r="A359" s="3" t="s">
        <v>41</v>
      </c>
      <c r="B359" s="3" t="s">
        <v>1410</v>
      </c>
      <c r="C359" s="3" t="s">
        <v>920</v>
      </c>
      <c r="D359" s="3" t="s">
        <v>1411</v>
      </c>
      <c r="E359" s="3" t="s">
        <v>950</v>
      </c>
      <c r="F359" s="3" t="s">
        <v>1412</v>
      </c>
    </row>
    <row r="360" spans="1:6" ht="15" customHeight="1" x14ac:dyDescent="0.25">
      <c r="A360" s="3" t="s">
        <v>43</v>
      </c>
      <c r="B360" s="3" t="s">
        <v>1413</v>
      </c>
      <c r="C360" s="3" t="s">
        <v>920</v>
      </c>
      <c r="D360" s="3" t="s">
        <v>1414</v>
      </c>
      <c r="E360" s="3" t="s">
        <v>950</v>
      </c>
      <c r="F360" s="3" t="s">
        <v>1415</v>
      </c>
    </row>
    <row r="361" spans="1:6" ht="15" customHeight="1" x14ac:dyDescent="0.25">
      <c r="A361" s="3" t="s">
        <v>44</v>
      </c>
      <c r="B361" s="3" t="s">
        <v>1416</v>
      </c>
      <c r="C361" s="3" t="s">
        <v>519</v>
      </c>
      <c r="D361" s="3" t="s">
        <v>1417</v>
      </c>
      <c r="E361" s="3" t="s">
        <v>532</v>
      </c>
      <c r="F361" s="3" t="s">
        <v>1418</v>
      </c>
    </row>
    <row r="362" spans="1:6" ht="15" customHeight="1" x14ac:dyDescent="0.25">
      <c r="A362" s="3" t="s">
        <v>45</v>
      </c>
      <c r="B362" s="3" t="s">
        <v>1419</v>
      </c>
      <c r="C362" s="3" t="s">
        <v>519</v>
      </c>
      <c r="D362" s="3" t="s">
        <v>1420</v>
      </c>
      <c r="E362" s="3" t="s">
        <v>532</v>
      </c>
      <c r="F362" s="3" t="s">
        <v>1418</v>
      </c>
    </row>
    <row r="363" spans="1:6" ht="15" customHeight="1" x14ac:dyDescent="0.25">
      <c r="A363" s="9" t="s">
        <v>1388</v>
      </c>
      <c r="B363" s="9"/>
      <c r="C363" s="9"/>
      <c r="D363" s="9"/>
      <c r="E363" s="9"/>
      <c r="F363" s="9"/>
    </row>
    <row r="364" spans="1:6" ht="15" customHeight="1" x14ac:dyDescent="0.25">
      <c r="A364" s="3" t="s">
        <v>47</v>
      </c>
      <c r="B364" s="3" t="s">
        <v>1421</v>
      </c>
      <c r="C364" s="3" t="s">
        <v>1422</v>
      </c>
      <c r="D364" s="3" t="s">
        <v>1423</v>
      </c>
      <c r="E364" s="3" t="s">
        <v>1424</v>
      </c>
      <c r="F364" s="3" t="s">
        <v>1425</v>
      </c>
    </row>
    <row r="365" spans="1:6" ht="15" customHeight="1" x14ac:dyDescent="0.25">
      <c r="A365" s="3" t="s">
        <v>50</v>
      </c>
      <c r="B365" s="3" t="s">
        <v>1426</v>
      </c>
      <c r="C365" s="3" t="s">
        <v>1422</v>
      </c>
      <c r="D365" s="3" t="s">
        <v>1427</v>
      </c>
      <c r="E365" s="3" t="s">
        <v>1424</v>
      </c>
      <c r="F365" s="3" t="s">
        <v>1428</v>
      </c>
    </row>
    <row r="366" spans="1:6" ht="15" customHeight="1" x14ac:dyDescent="0.25">
      <c r="A366" s="3" t="s">
        <v>51</v>
      </c>
      <c r="B366" s="3" t="s">
        <v>1421</v>
      </c>
      <c r="C366" s="3" t="s">
        <v>1429</v>
      </c>
      <c r="D366" s="3" t="s">
        <v>1423</v>
      </c>
      <c r="E366" s="3" t="s">
        <v>1424</v>
      </c>
      <c r="F366" s="3" t="s">
        <v>1425</v>
      </c>
    </row>
    <row r="367" spans="1:6" ht="15" customHeight="1" x14ac:dyDescent="0.25">
      <c r="A367" s="3" t="s">
        <v>53</v>
      </c>
      <c r="B367" s="3" t="s">
        <v>1426</v>
      </c>
      <c r="C367" s="3" t="s">
        <v>1429</v>
      </c>
      <c r="D367" s="3" t="s">
        <v>1427</v>
      </c>
      <c r="E367" s="3" t="s">
        <v>1424</v>
      </c>
      <c r="F367" s="3" t="s">
        <v>1428</v>
      </c>
    </row>
    <row r="368" spans="1:6" ht="15" customHeight="1" x14ac:dyDescent="0.25">
      <c r="A368" s="7" t="s">
        <v>1430</v>
      </c>
      <c r="B368" s="7"/>
      <c r="C368" s="7"/>
      <c r="D368" s="7"/>
      <c r="E368" s="7"/>
      <c r="F368" s="7"/>
    </row>
    <row r="369" spans="1:6" ht="15" customHeight="1" x14ac:dyDescent="0.25">
      <c r="A369" s="3" t="s">
        <v>41</v>
      </c>
      <c r="B369" s="3" t="s">
        <v>976</v>
      </c>
      <c r="C369" s="3" t="s">
        <v>94</v>
      </c>
      <c r="D369" s="3"/>
      <c r="E369" s="3" t="s">
        <v>95</v>
      </c>
      <c r="F369" s="3"/>
    </row>
    <row r="370" spans="1:6" ht="15" customHeight="1" x14ac:dyDescent="0.25">
      <c r="A370" s="3" t="s">
        <v>43</v>
      </c>
      <c r="B370" s="3" t="s">
        <v>976</v>
      </c>
      <c r="C370" s="3" t="s">
        <v>94</v>
      </c>
      <c r="D370" s="3"/>
      <c r="E370" s="3" t="s">
        <v>95</v>
      </c>
      <c r="F370" s="3"/>
    </row>
    <row r="371" spans="1:6" ht="15" customHeight="1" x14ac:dyDescent="0.25">
      <c r="A371" s="3" t="s">
        <v>44</v>
      </c>
      <c r="B371" s="3" t="s">
        <v>977</v>
      </c>
      <c r="C371" s="3" t="s">
        <v>90</v>
      </c>
      <c r="D371" s="3"/>
      <c r="E371" s="3" t="s">
        <v>91</v>
      </c>
      <c r="F371" s="3"/>
    </row>
    <row r="372" spans="1:6" ht="15" customHeight="1" x14ac:dyDescent="0.25">
      <c r="A372" s="3" t="s">
        <v>45</v>
      </c>
      <c r="B372" s="3" t="s">
        <v>977</v>
      </c>
      <c r="C372" s="3" t="s">
        <v>90</v>
      </c>
      <c r="D372" s="3"/>
      <c r="E372" s="3" t="s">
        <v>91</v>
      </c>
      <c r="F372" s="3"/>
    </row>
    <row r="373" spans="1:6" ht="15" customHeight="1" x14ac:dyDescent="0.25">
      <c r="A373" s="9" t="s">
        <v>1388</v>
      </c>
      <c r="B373" s="9"/>
      <c r="C373" s="9"/>
      <c r="D373" s="9"/>
      <c r="E373" s="9"/>
      <c r="F373" s="9"/>
    </row>
    <row r="374" spans="1:6" ht="15" customHeight="1" x14ac:dyDescent="0.25">
      <c r="A374" s="3" t="s">
        <v>47</v>
      </c>
      <c r="B374" s="3" t="s">
        <v>1431</v>
      </c>
      <c r="C374" s="3" t="s">
        <v>979</v>
      </c>
      <c r="D374" s="3" t="s">
        <v>1432</v>
      </c>
      <c r="E374" s="3" t="s">
        <v>981</v>
      </c>
      <c r="F374" s="3" t="s">
        <v>1433</v>
      </c>
    </row>
    <row r="375" spans="1:6" ht="15" customHeight="1" x14ac:dyDescent="0.25">
      <c r="A375" s="3" t="s">
        <v>50</v>
      </c>
      <c r="B375" s="3" t="s">
        <v>1434</v>
      </c>
      <c r="C375" s="3" t="s">
        <v>979</v>
      </c>
      <c r="D375" s="3" t="s">
        <v>1435</v>
      </c>
      <c r="E375" s="3" t="s">
        <v>981</v>
      </c>
      <c r="F375" s="3" t="s">
        <v>1436</v>
      </c>
    </row>
    <row r="376" spans="1:6" ht="15" customHeight="1" x14ac:dyDescent="0.25">
      <c r="A376" s="3" t="s">
        <v>51</v>
      </c>
      <c r="B376" s="3" t="s">
        <v>1431</v>
      </c>
      <c r="C376" s="3" t="s">
        <v>986</v>
      </c>
      <c r="D376" s="3" t="s">
        <v>1432</v>
      </c>
      <c r="E376" s="3" t="s">
        <v>981</v>
      </c>
      <c r="F376" s="3" t="s">
        <v>1433</v>
      </c>
    </row>
    <row r="377" spans="1:6" ht="15" customHeight="1" x14ac:dyDescent="0.25">
      <c r="A377" s="3" t="s">
        <v>53</v>
      </c>
      <c r="B377" s="3" t="s">
        <v>1434</v>
      </c>
      <c r="C377" s="3" t="s">
        <v>986</v>
      </c>
      <c r="D377" s="3" t="s">
        <v>1435</v>
      </c>
      <c r="E377" s="3" t="s">
        <v>981</v>
      </c>
      <c r="F377" s="3" t="s">
        <v>1436</v>
      </c>
    </row>
    <row r="378" spans="1:6" ht="15" customHeight="1" x14ac:dyDescent="0.25">
      <c r="A378" s="7" t="s">
        <v>1437</v>
      </c>
      <c r="B378" s="7"/>
      <c r="C378" s="7"/>
      <c r="D378" s="7"/>
      <c r="E378" s="7"/>
      <c r="F378" s="7"/>
    </row>
    <row r="379" spans="1:6" ht="15" customHeight="1" x14ac:dyDescent="0.25">
      <c r="A379" s="3" t="s">
        <v>41</v>
      </c>
      <c r="B379" s="3"/>
      <c r="C379" s="3" t="s">
        <v>65</v>
      </c>
      <c r="D379" s="3"/>
      <c r="E379" s="3"/>
      <c r="F379" s="3"/>
    </row>
    <row r="380" spans="1:6" ht="15" customHeight="1" x14ac:dyDescent="0.25">
      <c r="A380" s="3" t="s">
        <v>43</v>
      </c>
      <c r="B380" s="3" t="s">
        <v>1438</v>
      </c>
      <c r="C380" s="3" t="s">
        <v>920</v>
      </c>
      <c r="D380" s="3" t="s">
        <v>1439</v>
      </c>
      <c r="E380" s="3" t="s">
        <v>950</v>
      </c>
      <c r="F380" s="3" t="s">
        <v>1440</v>
      </c>
    </row>
    <row r="381" spans="1:6" ht="15" customHeight="1" x14ac:dyDescent="0.25">
      <c r="A381" s="3" t="s">
        <v>44</v>
      </c>
      <c r="B381" s="3" t="s">
        <v>1441</v>
      </c>
      <c r="C381" s="3" t="s">
        <v>18</v>
      </c>
      <c r="D381" s="3" t="s">
        <v>1442</v>
      </c>
      <c r="E381" s="3" t="s">
        <v>127</v>
      </c>
      <c r="F381" s="3" t="s">
        <v>1294</v>
      </c>
    </row>
    <row r="382" spans="1:6" ht="15" customHeight="1" x14ac:dyDescent="0.25">
      <c r="A382" s="3" t="s">
        <v>45</v>
      </c>
      <c r="B382" s="3" t="s">
        <v>1443</v>
      </c>
      <c r="C382" s="3" t="s">
        <v>18</v>
      </c>
      <c r="D382" s="3" t="s">
        <v>1442</v>
      </c>
      <c r="E382" s="3" t="s">
        <v>127</v>
      </c>
      <c r="F382" s="3" t="s">
        <v>1294</v>
      </c>
    </row>
    <row r="383" spans="1:6" ht="15" customHeight="1" x14ac:dyDescent="0.25">
      <c r="A383" s="9" t="s">
        <v>1388</v>
      </c>
      <c r="B383" s="9"/>
      <c r="C383" s="9"/>
      <c r="D383" s="9"/>
      <c r="E383" s="9"/>
      <c r="F383" s="9"/>
    </row>
    <row r="384" spans="1:6" ht="15" customHeight="1" x14ac:dyDescent="0.25">
      <c r="A384" s="3" t="s">
        <v>47</v>
      </c>
      <c r="B384" s="3" t="s">
        <v>1037</v>
      </c>
      <c r="C384" s="3" t="s">
        <v>68</v>
      </c>
      <c r="D384" s="3"/>
      <c r="E384" s="3"/>
      <c r="F384" s="3"/>
    </row>
    <row r="385" spans="1:6" ht="15" customHeight="1" x14ac:dyDescent="0.25">
      <c r="A385" s="3" t="s">
        <v>50</v>
      </c>
      <c r="B385" s="3" t="s">
        <v>1037</v>
      </c>
      <c r="C385" s="3" t="s">
        <v>68</v>
      </c>
      <c r="D385" s="3"/>
      <c r="E385" s="3"/>
      <c r="F385" s="3"/>
    </row>
    <row r="386" spans="1:6" ht="15" customHeight="1" x14ac:dyDescent="0.25">
      <c r="A386" s="3" t="s">
        <v>51</v>
      </c>
      <c r="B386" s="3" t="s">
        <v>1084</v>
      </c>
      <c r="C386" s="3" t="s">
        <v>56</v>
      </c>
      <c r="D386" s="3"/>
      <c r="E386" s="3"/>
      <c r="F386" s="3"/>
    </row>
    <row r="387" spans="1:6" ht="15" customHeight="1" x14ac:dyDescent="0.25">
      <c r="A387" s="3" t="s">
        <v>53</v>
      </c>
      <c r="B387" s="3" t="s">
        <v>1084</v>
      </c>
      <c r="C387" s="3" t="s">
        <v>56</v>
      </c>
      <c r="D387" s="3"/>
      <c r="E387" s="3"/>
      <c r="F387" s="3"/>
    </row>
    <row r="388" spans="1:6" ht="15" customHeight="1" x14ac:dyDescent="0.25">
      <c r="A388" s="6" t="s">
        <v>508</v>
      </c>
      <c r="B388" s="6"/>
      <c r="C388" s="6"/>
      <c r="D388" s="6"/>
      <c r="E388" s="6"/>
      <c r="F388" s="6"/>
    </row>
    <row r="389" spans="1:6" ht="15" customHeight="1" x14ac:dyDescent="0.25">
      <c r="A389" s="7" t="s">
        <v>1444</v>
      </c>
      <c r="B389" s="7"/>
      <c r="C389" s="7"/>
      <c r="D389" s="7"/>
      <c r="E389" s="7"/>
      <c r="F389" s="7"/>
    </row>
    <row r="390" spans="1:6" ht="15" customHeight="1" x14ac:dyDescent="0.25">
      <c r="A390" s="3" t="s">
        <v>41</v>
      </c>
      <c r="B390" s="3"/>
      <c r="C390" s="3" t="s">
        <v>65</v>
      </c>
      <c r="D390" s="3"/>
      <c r="E390" s="3"/>
      <c r="F390" s="3"/>
    </row>
    <row r="391" spans="1:6" ht="15" customHeight="1" x14ac:dyDescent="0.25">
      <c r="A391" s="3" t="s">
        <v>43</v>
      </c>
      <c r="B391" s="3"/>
      <c r="C391" s="3" t="s">
        <v>65</v>
      </c>
      <c r="D391" s="3"/>
      <c r="E391" s="3"/>
      <c r="F391" s="3"/>
    </row>
    <row r="392" spans="1:6" ht="15" customHeight="1" x14ac:dyDescent="0.25">
      <c r="A392" s="3" t="s">
        <v>44</v>
      </c>
      <c r="B392" s="3"/>
      <c r="C392" s="3" t="s">
        <v>65</v>
      </c>
      <c r="D392" s="3"/>
      <c r="E392" s="3"/>
      <c r="F392" s="3"/>
    </row>
    <row r="393" spans="1:6" ht="15" customHeight="1" x14ac:dyDescent="0.25">
      <c r="A393" s="3" t="s">
        <v>45</v>
      </c>
      <c r="B393" s="3"/>
      <c r="C393" s="3" t="s">
        <v>65</v>
      </c>
      <c r="D393" s="3"/>
      <c r="E393" s="3"/>
      <c r="F393" s="3"/>
    </row>
    <row r="394" spans="1:6" ht="15" customHeight="1" x14ac:dyDescent="0.25">
      <c r="A394" s="9" t="s">
        <v>46</v>
      </c>
      <c r="B394" s="9"/>
      <c r="C394" s="9"/>
      <c r="D394" s="9"/>
      <c r="E394" s="9"/>
      <c r="F394" s="9"/>
    </row>
    <row r="395" spans="1:6" ht="15" customHeight="1" x14ac:dyDescent="0.25">
      <c r="A395" s="3" t="s">
        <v>47</v>
      </c>
      <c r="B395" s="3" t="s">
        <v>1445</v>
      </c>
      <c r="C395" s="3"/>
      <c r="D395" s="3"/>
      <c r="E395" s="3"/>
      <c r="F395" s="3"/>
    </row>
    <row r="396" spans="1:6" ht="15" customHeight="1" x14ac:dyDescent="0.25">
      <c r="A396" s="3" t="s">
        <v>50</v>
      </c>
    </row>
    <row r="397" spans="1:6" ht="15" customHeight="1" x14ac:dyDescent="0.25">
      <c r="A397" s="3" t="s">
        <v>51</v>
      </c>
    </row>
    <row r="398" spans="1:6" ht="15" customHeight="1" x14ac:dyDescent="0.25">
      <c r="A398" s="3" t="s">
        <v>53</v>
      </c>
    </row>
    <row r="399" spans="1:6" ht="15" customHeight="1" x14ac:dyDescent="0.25">
      <c r="A399" s="7" t="s">
        <v>1446</v>
      </c>
      <c r="B399" s="7"/>
      <c r="C399" s="7"/>
      <c r="D399" s="7"/>
      <c r="E399" s="7"/>
      <c r="F399" s="7"/>
    </row>
    <row r="400" spans="1:6" ht="15" customHeight="1" x14ac:dyDescent="0.25">
      <c r="A400" s="3" t="s">
        <v>41</v>
      </c>
      <c r="B400" s="3" t="s">
        <v>1447</v>
      </c>
      <c r="C400" s="3"/>
      <c r="D400" s="3"/>
      <c r="E400" s="3"/>
      <c r="F400" s="3"/>
    </row>
    <row r="401" spans="1:6" ht="15" customHeight="1" x14ac:dyDescent="0.25">
      <c r="A401" s="3" t="s">
        <v>43</v>
      </c>
    </row>
    <row r="402" spans="1:6" ht="15" customHeight="1" x14ac:dyDescent="0.25">
      <c r="A402" s="3" t="s">
        <v>44</v>
      </c>
    </row>
    <row r="403" spans="1:6" ht="15" customHeight="1" x14ac:dyDescent="0.25">
      <c r="A403" s="3" t="s">
        <v>45</v>
      </c>
    </row>
    <row r="404" spans="1:6" ht="15" customHeight="1" x14ac:dyDescent="0.25">
      <c r="A404" s="9" t="s">
        <v>46</v>
      </c>
      <c r="B404" s="9"/>
      <c r="C404" s="9"/>
      <c r="D404" s="9"/>
      <c r="E404" s="9"/>
      <c r="F404" s="9"/>
    </row>
    <row r="405" spans="1:6" ht="15" customHeight="1" x14ac:dyDescent="0.25">
      <c r="A405" s="3" t="s">
        <v>47</v>
      </c>
    </row>
    <row r="406" spans="1:6" ht="15" customHeight="1" x14ac:dyDescent="0.25">
      <c r="A406" s="3" t="s">
        <v>50</v>
      </c>
    </row>
    <row r="407" spans="1:6" ht="15" customHeight="1" x14ac:dyDescent="0.25">
      <c r="A407" s="3" t="s">
        <v>51</v>
      </c>
    </row>
    <row r="408" spans="1:6" ht="15" customHeight="1" x14ac:dyDescent="0.25">
      <c r="A408" s="3" t="s">
        <v>53</v>
      </c>
    </row>
    <row r="409" spans="1:6" ht="15" customHeight="1" x14ac:dyDescent="0.25">
      <c r="A409" s="7" t="s">
        <v>1448</v>
      </c>
      <c r="B409" s="7"/>
      <c r="C409" s="7"/>
      <c r="D409" s="7"/>
      <c r="E409" s="7"/>
      <c r="F409" s="7"/>
    </row>
    <row r="410" spans="1:6" ht="15" customHeight="1" x14ac:dyDescent="0.25">
      <c r="A410" s="3" t="s">
        <v>41</v>
      </c>
      <c r="B410" s="3" t="s">
        <v>1447</v>
      </c>
      <c r="C410" s="3"/>
      <c r="D410" s="3"/>
      <c r="E410" s="3"/>
      <c r="F410" s="3"/>
    </row>
    <row r="411" spans="1:6" ht="15" customHeight="1" x14ac:dyDescent="0.25">
      <c r="A411" s="3" t="s">
        <v>43</v>
      </c>
    </row>
    <row r="412" spans="1:6" ht="15" customHeight="1" x14ac:dyDescent="0.25">
      <c r="A412" s="3" t="s">
        <v>44</v>
      </c>
    </row>
    <row r="413" spans="1:6" ht="15" customHeight="1" x14ac:dyDescent="0.25">
      <c r="A413" s="3" t="s">
        <v>45</v>
      </c>
    </row>
    <row r="414" spans="1:6" ht="15" customHeight="1" x14ac:dyDescent="0.25">
      <c r="A414" s="9" t="s">
        <v>46</v>
      </c>
      <c r="B414" s="9"/>
      <c r="C414" s="9"/>
      <c r="D414" s="9"/>
      <c r="E414" s="9"/>
      <c r="F414" s="9"/>
    </row>
    <row r="415" spans="1:6" ht="15" customHeight="1" x14ac:dyDescent="0.25">
      <c r="A415" s="3" t="s">
        <v>47</v>
      </c>
    </row>
    <row r="416" spans="1:6" ht="15" customHeight="1" x14ac:dyDescent="0.25">
      <c r="A416" s="3" t="s">
        <v>50</v>
      </c>
    </row>
    <row r="417" spans="1:6" ht="15" customHeight="1" x14ac:dyDescent="0.25">
      <c r="A417" s="3" t="s">
        <v>51</v>
      </c>
    </row>
    <row r="418" spans="1:6" ht="15" customHeight="1" x14ac:dyDescent="0.25">
      <c r="A418" s="3" t="s">
        <v>53</v>
      </c>
    </row>
    <row r="419" spans="1:6" ht="15" customHeight="1" x14ac:dyDescent="0.25">
      <c r="A419" s="7" t="s">
        <v>1449</v>
      </c>
      <c r="B419" s="7"/>
      <c r="C419" s="7"/>
      <c r="D419" s="7"/>
      <c r="E419" s="7"/>
      <c r="F419" s="7"/>
    </row>
    <row r="420" spans="1:6" ht="15" customHeight="1" x14ac:dyDescent="0.25">
      <c r="A420" s="3" t="s">
        <v>41</v>
      </c>
      <c r="B420" s="3" t="s">
        <v>1447</v>
      </c>
      <c r="C420" s="3"/>
      <c r="D420" s="3"/>
      <c r="E420" s="3"/>
      <c r="F420" s="3"/>
    </row>
    <row r="421" spans="1:6" ht="15" customHeight="1" x14ac:dyDescent="0.25">
      <c r="A421" s="3" t="s">
        <v>43</v>
      </c>
    </row>
    <row r="422" spans="1:6" ht="15" customHeight="1" x14ac:dyDescent="0.25">
      <c r="A422" s="3" t="s">
        <v>44</v>
      </c>
    </row>
    <row r="423" spans="1:6" ht="15" customHeight="1" x14ac:dyDescent="0.25">
      <c r="A423" s="3" t="s">
        <v>45</v>
      </c>
    </row>
    <row r="424" spans="1:6" ht="15" customHeight="1" x14ac:dyDescent="0.25">
      <c r="A424" s="9" t="s">
        <v>46</v>
      </c>
      <c r="B424" s="9"/>
      <c r="C424" s="9"/>
      <c r="D424" s="9"/>
      <c r="E424" s="9"/>
      <c r="F424" s="9"/>
    </row>
    <row r="425" spans="1:6" ht="15" customHeight="1" x14ac:dyDescent="0.25">
      <c r="A425" s="3" t="s">
        <v>47</v>
      </c>
    </row>
    <row r="426" spans="1:6" ht="15" customHeight="1" x14ac:dyDescent="0.25">
      <c r="A426" s="3" t="s">
        <v>50</v>
      </c>
    </row>
    <row r="427" spans="1:6" ht="15" customHeight="1" x14ac:dyDescent="0.25">
      <c r="A427" s="3" t="s">
        <v>51</v>
      </c>
    </row>
    <row r="428" spans="1:6" ht="15" customHeight="1" x14ac:dyDescent="0.25">
      <c r="A428" s="3" t="s">
        <v>53</v>
      </c>
    </row>
    <row r="429" spans="1:6" ht="15" customHeight="1" x14ac:dyDescent="0.25">
      <c r="A429" s="7" t="s">
        <v>1450</v>
      </c>
      <c r="B429" s="7"/>
      <c r="C429" s="7"/>
      <c r="D429" s="7"/>
      <c r="E429" s="7"/>
      <c r="F429" s="7"/>
    </row>
    <row r="430" spans="1:6" ht="15" customHeight="1" x14ac:dyDescent="0.25">
      <c r="A430" s="3" t="s">
        <v>41</v>
      </c>
      <c r="B430" s="3"/>
      <c r="C430" s="3" t="s">
        <v>65</v>
      </c>
      <c r="D430" s="3"/>
      <c r="E430" s="3"/>
      <c r="F430" s="3"/>
    </row>
    <row r="431" spans="1:6" ht="15" customHeight="1" x14ac:dyDescent="0.25">
      <c r="A431" s="3" t="s">
        <v>43</v>
      </c>
      <c r="B431" s="3"/>
      <c r="C431" s="3" t="s">
        <v>65</v>
      </c>
      <c r="D431" s="3"/>
      <c r="E431" s="3"/>
      <c r="F431" s="3"/>
    </row>
    <row r="432" spans="1:6" ht="15" customHeight="1" x14ac:dyDescent="0.25">
      <c r="A432" s="3" t="s">
        <v>44</v>
      </c>
      <c r="B432" s="3"/>
      <c r="C432" s="3" t="s">
        <v>65</v>
      </c>
      <c r="D432" s="3"/>
      <c r="E432" s="3"/>
      <c r="F432" s="3"/>
    </row>
    <row r="433" spans="1:6" ht="15" customHeight="1" x14ac:dyDescent="0.25">
      <c r="A433" s="3" t="s">
        <v>45</v>
      </c>
      <c r="B433" s="3"/>
      <c r="C433" s="3" t="s">
        <v>65</v>
      </c>
      <c r="D433" s="3"/>
      <c r="E433" s="3"/>
      <c r="F433" s="3"/>
    </row>
    <row r="434" spans="1:6" ht="15" customHeight="1" x14ac:dyDescent="0.25">
      <c r="A434" s="9" t="s">
        <v>46</v>
      </c>
      <c r="B434" s="9"/>
      <c r="C434" s="9"/>
      <c r="D434" s="9"/>
      <c r="E434" s="9"/>
      <c r="F434" s="9"/>
    </row>
    <row r="435" spans="1:6" ht="15" customHeight="1" x14ac:dyDescent="0.25">
      <c r="A435" s="3" t="s">
        <v>47</v>
      </c>
      <c r="B435" s="3"/>
      <c r="C435" s="3" t="s">
        <v>65</v>
      </c>
      <c r="D435" s="3"/>
      <c r="E435" s="3"/>
      <c r="F435" s="3"/>
    </row>
    <row r="436" spans="1:6" ht="15" customHeight="1" x14ac:dyDescent="0.25">
      <c r="A436" s="3" t="s">
        <v>50</v>
      </c>
      <c r="B436" s="3"/>
      <c r="C436" s="3" t="s">
        <v>65</v>
      </c>
      <c r="D436" s="3"/>
      <c r="E436" s="3"/>
      <c r="F436" s="3"/>
    </row>
    <row r="437" spans="1:6" ht="15" customHeight="1" x14ac:dyDescent="0.25">
      <c r="A437" s="3" t="s">
        <v>51</v>
      </c>
      <c r="B437" s="3"/>
      <c r="C437" s="3" t="s">
        <v>65</v>
      </c>
      <c r="D437" s="3"/>
      <c r="E437" s="3"/>
      <c r="F437" s="3"/>
    </row>
    <row r="438" spans="1:6" ht="15" customHeight="1" x14ac:dyDescent="0.25">
      <c r="A438" s="3" t="s">
        <v>53</v>
      </c>
      <c r="B438" s="3"/>
      <c r="C438" s="3" t="s">
        <v>65</v>
      </c>
      <c r="D438" s="3"/>
      <c r="E438" s="3"/>
      <c r="F438" s="3"/>
    </row>
    <row r="439" spans="1:6" ht="15" customHeight="1" x14ac:dyDescent="0.25">
      <c r="A439" s="6" t="s">
        <v>1451</v>
      </c>
      <c r="B439" s="6"/>
      <c r="C439" s="6"/>
      <c r="D439" s="6"/>
      <c r="E439" s="6"/>
      <c r="F439" s="6"/>
    </row>
    <row r="440" spans="1:6" ht="15" customHeight="1" x14ac:dyDescent="0.25">
      <c r="A440" s="7" t="s">
        <v>1452</v>
      </c>
      <c r="B440" s="7"/>
      <c r="C440" s="7"/>
      <c r="D440" s="7"/>
      <c r="E440" s="7"/>
      <c r="F440" s="7"/>
    </row>
    <row r="441" spans="1:6" ht="15" customHeight="1" x14ac:dyDescent="0.25">
      <c r="A441" s="3" t="s">
        <v>41</v>
      </c>
      <c r="B441" s="3" t="s">
        <v>1453</v>
      </c>
      <c r="C441" s="3" t="s">
        <v>916</v>
      </c>
      <c r="D441" s="3" t="s">
        <v>1454</v>
      </c>
      <c r="E441" s="3" t="s">
        <v>926</v>
      </c>
      <c r="F441" s="3" t="s">
        <v>1455</v>
      </c>
    </row>
    <row r="442" spans="1:6" ht="15" customHeight="1" x14ac:dyDescent="0.25">
      <c r="A442" s="3" t="s">
        <v>43</v>
      </c>
      <c r="B442" s="3" t="s">
        <v>1456</v>
      </c>
      <c r="C442" s="3" t="s">
        <v>916</v>
      </c>
      <c r="D442" s="3" t="s">
        <v>1457</v>
      </c>
      <c r="E442" s="3" t="s">
        <v>926</v>
      </c>
      <c r="F442" s="3" t="s">
        <v>1458</v>
      </c>
    </row>
    <row r="443" spans="1:6" ht="15" customHeight="1" x14ac:dyDescent="0.25">
      <c r="A443" s="3" t="s">
        <v>44</v>
      </c>
      <c r="B443" s="3"/>
      <c r="C443" s="3" t="s">
        <v>65</v>
      </c>
      <c r="D443" s="3"/>
      <c r="E443" s="3"/>
      <c r="F443" s="3"/>
    </row>
    <row r="444" spans="1:6" ht="15" customHeight="1" x14ac:dyDescent="0.25">
      <c r="A444" s="3" t="s">
        <v>45</v>
      </c>
      <c r="B444" s="3"/>
      <c r="C444" s="3" t="s">
        <v>65</v>
      </c>
      <c r="D444" s="3"/>
      <c r="E444" s="3"/>
      <c r="F444" s="3"/>
    </row>
    <row r="445" spans="1:6" ht="15" customHeight="1" x14ac:dyDescent="0.25">
      <c r="A445" s="9" t="s">
        <v>1388</v>
      </c>
      <c r="B445" s="9"/>
      <c r="C445" s="9"/>
      <c r="D445" s="9"/>
      <c r="E445" s="9"/>
      <c r="F445" s="9"/>
    </row>
    <row r="446" spans="1:6" ht="15" customHeight="1" x14ac:dyDescent="0.25">
      <c r="A446" s="3" t="s">
        <v>47</v>
      </c>
      <c r="B446" s="3" t="s">
        <v>1459</v>
      </c>
      <c r="C446" s="3" t="s">
        <v>916</v>
      </c>
      <c r="D446" s="3" t="s">
        <v>1460</v>
      </c>
      <c r="E446" s="3" t="s">
        <v>962</v>
      </c>
      <c r="F446" s="3" t="s">
        <v>1461</v>
      </c>
    </row>
    <row r="447" spans="1:6" ht="15" customHeight="1" x14ac:dyDescent="0.25">
      <c r="A447" s="3" t="s">
        <v>50</v>
      </c>
      <c r="B447" s="3" t="s">
        <v>1462</v>
      </c>
      <c r="C447" s="3" t="s">
        <v>916</v>
      </c>
      <c r="D447" s="3" t="s">
        <v>1463</v>
      </c>
      <c r="E447" s="3" t="s">
        <v>962</v>
      </c>
      <c r="F447" s="3" t="s">
        <v>1464</v>
      </c>
    </row>
    <row r="448" spans="1:6" ht="15" customHeight="1" x14ac:dyDescent="0.25">
      <c r="A448" s="3" t="s">
        <v>51</v>
      </c>
      <c r="B448" s="3" t="s">
        <v>1021</v>
      </c>
      <c r="C448" s="3" t="s">
        <v>88</v>
      </c>
      <c r="D448" s="3"/>
      <c r="E448" s="3"/>
      <c r="F448" s="3"/>
    </row>
    <row r="449" spans="1:6" ht="15" customHeight="1" x14ac:dyDescent="0.25">
      <c r="A449" s="3" t="s">
        <v>53</v>
      </c>
      <c r="B449" s="3" t="s">
        <v>1021</v>
      </c>
      <c r="C449" s="3" t="s">
        <v>88</v>
      </c>
      <c r="D449" s="3"/>
      <c r="E449" s="3"/>
      <c r="F449" s="3"/>
    </row>
    <row r="450" spans="1:6" ht="15" customHeight="1" x14ac:dyDescent="0.25">
      <c r="A450" s="7" t="s">
        <v>1465</v>
      </c>
      <c r="B450" s="7"/>
      <c r="C450" s="7"/>
      <c r="D450" s="7"/>
      <c r="E450" s="7"/>
      <c r="F450" s="7"/>
    </row>
    <row r="451" spans="1:6" ht="15" customHeight="1" x14ac:dyDescent="0.25">
      <c r="A451" s="3" t="s">
        <v>41</v>
      </c>
      <c r="B451" s="3" t="s">
        <v>1466</v>
      </c>
      <c r="C451" s="3" t="s">
        <v>979</v>
      </c>
      <c r="D451" s="3" t="s">
        <v>1467</v>
      </c>
      <c r="E451" s="3" t="s">
        <v>981</v>
      </c>
      <c r="F451" s="3" t="s">
        <v>1468</v>
      </c>
    </row>
    <row r="452" spans="1:6" ht="15" customHeight="1" x14ac:dyDescent="0.25">
      <c r="A452" s="3" t="s">
        <v>43</v>
      </c>
      <c r="B452" s="3" t="s">
        <v>1469</v>
      </c>
      <c r="C452" s="3" t="s">
        <v>979</v>
      </c>
      <c r="D452" s="3" t="s">
        <v>1470</v>
      </c>
      <c r="E452" s="3" t="s">
        <v>981</v>
      </c>
      <c r="F452" s="3" t="s">
        <v>1471</v>
      </c>
    </row>
    <row r="453" spans="1:6" ht="15" customHeight="1" x14ac:dyDescent="0.25">
      <c r="A453" s="3" t="s">
        <v>44</v>
      </c>
      <c r="B453" s="3" t="s">
        <v>1466</v>
      </c>
      <c r="C453" s="3" t="s">
        <v>986</v>
      </c>
      <c r="D453" s="3" t="s">
        <v>1467</v>
      </c>
      <c r="E453" s="3" t="s">
        <v>981</v>
      </c>
      <c r="F453" s="3" t="s">
        <v>1468</v>
      </c>
    </row>
    <row r="454" spans="1:6" ht="15" customHeight="1" x14ac:dyDescent="0.25">
      <c r="A454" s="3" t="s">
        <v>45</v>
      </c>
      <c r="B454" s="3" t="s">
        <v>1469</v>
      </c>
      <c r="C454" s="3" t="s">
        <v>986</v>
      </c>
      <c r="D454" s="3" t="s">
        <v>1470</v>
      </c>
      <c r="E454" s="3" t="s">
        <v>981</v>
      </c>
      <c r="F454" s="3" t="s">
        <v>1471</v>
      </c>
    </row>
    <row r="455" spans="1:6" ht="15" customHeight="1" x14ac:dyDescent="0.25">
      <c r="A455" s="9" t="s">
        <v>1388</v>
      </c>
      <c r="B455" s="9"/>
      <c r="C455" s="9"/>
      <c r="D455" s="9"/>
      <c r="E455" s="9"/>
      <c r="F455" s="9"/>
    </row>
    <row r="456" spans="1:6" ht="15" customHeight="1" x14ac:dyDescent="0.25">
      <c r="A456" s="3" t="s">
        <v>47</v>
      </c>
      <c r="B456" s="3" t="s">
        <v>1472</v>
      </c>
      <c r="C456" s="3"/>
      <c r="D456" s="3"/>
      <c r="E456" s="3"/>
      <c r="F456" s="3"/>
    </row>
    <row r="457" spans="1:6" ht="15" customHeight="1" x14ac:dyDescent="0.25">
      <c r="A457" s="3" t="s">
        <v>50</v>
      </c>
      <c r="B457" s="3"/>
      <c r="C457" s="3" t="s">
        <v>65</v>
      </c>
      <c r="D457" s="3"/>
      <c r="E457" s="3"/>
      <c r="F457" s="3"/>
    </row>
    <row r="458" spans="1:6" ht="15" customHeight="1" x14ac:dyDescent="0.25">
      <c r="A458" s="3" t="s">
        <v>51</v>
      </c>
      <c r="B458" s="3" t="s">
        <v>1473</v>
      </c>
      <c r="C458" s="3"/>
      <c r="D458" s="3"/>
      <c r="E458" s="3"/>
      <c r="F458" s="3"/>
    </row>
    <row r="459" spans="1:6" ht="15" customHeight="1" x14ac:dyDescent="0.25">
      <c r="A459" s="3" t="s">
        <v>53</v>
      </c>
      <c r="B459" s="3"/>
      <c r="C459" s="3" t="s">
        <v>65</v>
      </c>
      <c r="D459" s="3"/>
      <c r="E459" s="3"/>
      <c r="F459" s="3"/>
    </row>
    <row r="460" spans="1:6" ht="15" customHeight="1" x14ac:dyDescent="0.25">
      <c r="A460" s="7" t="s">
        <v>1474</v>
      </c>
      <c r="B460" s="7"/>
      <c r="C460" s="7"/>
      <c r="D460" s="7"/>
      <c r="E460" s="7"/>
      <c r="F460" s="7"/>
    </row>
    <row r="461" spans="1:6" ht="15" customHeight="1" x14ac:dyDescent="0.25">
      <c r="A461" s="3" t="s">
        <v>41</v>
      </c>
      <c r="B461" s="3"/>
      <c r="C461" s="3" t="s">
        <v>65</v>
      </c>
      <c r="D461" s="3"/>
      <c r="E461" s="3"/>
      <c r="F461" s="3"/>
    </row>
    <row r="462" spans="1:6" ht="15" customHeight="1" x14ac:dyDescent="0.25">
      <c r="A462" s="3" t="s">
        <v>43</v>
      </c>
      <c r="B462" s="3" t="s">
        <v>1475</v>
      </c>
      <c r="C462" s="3"/>
      <c r="D462" s="3"/>
      <c r="E462" s="3"/>
      <c r="F462" s="3"/>
    </row>
    <row r="463" spans="1:6" ht="15" customHeight="1" x14ac:dyDescent="0.25">
      <c r="A463" s="3" t="s">
        <v>44</v>
      </c>
      <c r="B463" s="3"/>
      <c r="C463" s="3"/>
      <c r="D463" s="3"/>
      <c r="E463" s="3"/>
      <c r="F463" s="3"/>
    </row>
    <row r="464" spans="1:6" ht="15" customHeight="1" x14ac:dyDescent="0.25">
      <c r="A464" s="3" t="s">
        <v>45</v>
      </c>
      <c r="B464" s="3"/>
      <c r="C464" s="3" t="s">
        <v>65</v>
      </c>
      <c r="D464" s="3"/>
      <c r="E464" s="3"/>
      <c r="F464" s="3"/>
    </row>
    <row r="465" spans="1:6" ht="15" customHeight="1" x14ac:dyDescent="0.25">
      <c r="A465" s="9" t="s">
        <v>1388</v>
      </c>
      <c r="B465" s="9"/>
      <c r="C465" s="9"/>
      <c r="D465" s="9"/>
      <c r="E465" s="9"/>
      <c r="F465" s="9"/>
    </row>
    <row r="466" spans="1:6" ht="15" customHeight="1" x14ac:dyDescent="0.25">
      <c r="A466" s="3" t="s">
        <v>47</v>
      </c>
      <c r="B466" s="3" t="s">
        <v>1476</v>
      </c>
      <c r="C466" s="3"/>
      <c r="D466" s="3"/>
      <c r="E466" s="3"/>
      <c r="F466" s="3"/>
    </row>
    <row r="467" spans="1:6" ht="15" customHeight="1" x14ac:dyDescent="0.25">
      <c r="A467" s="3" t="s">
        <v>50</v>
      </c>
      <c r="B467" s="3"/>
      <c r="C467" s="3" t="s">
        <v>65</v>
      </c>
      <c r="D467" s="3"/>
      <c r="E467" s="3"/>
      <c r="F467" s="3"/>
    </row>
    <row r="468" spans="1:6" ht="15" customHeight="1" x14ac:dyDescent="0.25">
      <c r="A468" s="3" t="s">
        <v>51</v>
      </c>
      <c r="B468" s="3"/>
      <c r="C468" s="3" t="s">
        <v>65</v>
      </c>
      <c r="D468" s="3"/>
      <c r="E468" s="3"/>
      <c r="F468" s="3"/>
    </row>
    <row r="469" spans="1:6" ht="15" customHeight="1" x14ac:dyDescent="0.25">
      <c r="A469" s="3" t="s">
        <v>53</v>
      </c>
      <c r="B469" s="3"/>
      <c r="C469" s="3" t="s">
        <v>65</v>
      </c>
      <c r="D469" s="3"/>
      <c r="E469" s="3"/>
      <c r="F469" s="3"/>
    </row>
    <row r="470" spans="1:6" ht="15" customHeight="1" x14ac:dyDescent="0.25">
      <c r="A470" s="7" t="s">
        <v>1477</v>
      </c>
      <c r="B470" s="7"/>
      <c r="C470" s="7"/>
      <c r="D470" s="7"/>
      <c r="E470" s="7"/>
      <c r="F470" s="7"/>
    </row>
    <row r="471" spans="1:6" ht="15" customHeight="1" x14ac:dyDescent="0.25">
      <c r="A471" s="3" t="s">
        <v>41</v>
      </c>
      <c r="B471" s="3" t="s">
        <v>976</v>
      </c>
      <c r="C471" s="3" t="s">
        <v>94</v>
      </c>
      <c r="D471" s="3"/>
      <c r="E471" s="3" t="s">
        <v>95</v>
      </c>
      <c r="F471" s="3"/>
    </row>
    <row r="472" spans="1:6" ht="15" customHeight="1" x14ac:dyDescent="0.25">
      <c r="A472" s="3" t="s">
        <v>43</v>
      </c>
      <c r="B472" s="3" t="s">
        <v>976</v>
      </c>
      <c r="C472" s="3" t="s">
        <v>94</v>
      </c>
      <c r="D472" s="3"/>
      <c r="E472" s="3" t="s">
        <v>95</v>
      </c>
      <c r="F472" s="3"/>
    </row>
    <row r="473" spans="1:6" ht="15" customHeight="1" x14ac:dyDescent="0.25">
      <c r="A473" s="3" t="s">
        <v>44</v>
      </c>
      <c r="B473" s="3" t="s">
        <v>977</v>
      </c>
      <c r="C473" s="3" t="s">
        <v>90</v>
      </c>
      <c r="D473" s="3"/>
      <c r="E473" s="3" t="s">
        <v>91</v>
      </c>
      <c r="F473" s="3"/>
    </row>
    <row r="474" spans="1:6" ht="15" customHeight="1" x14ac:dyDescent="0.25">
      <c r="A474" s="3" t="s">
        <v>45</v>
      </c>
      <c r="B474" s="3" t="s">
        <v>977</v>
      </c>
      <c r="C474" s="3" t="s">
        <v>90</v>
      </c>
      <c r="D474" s="3"/>
      <c r="E474" s="3" t="s">
        <v>91</v>
      </c>
      <c r="F474" s="3"/>
    </row>
    <row r="475" spans="1:6" ht="15" customHeight="1" x14ac:dyDescent="0.25">
      <c r="A475" s="9" t="s">
        <v>1388</v>
      </c>
      <c r="B475" s="9"/>
      <c r="C475" s="9"/>
      <c r="D475" s="9"/>
      <c r="E475" s="9"/>
      <c r="F475" s="9"/>
    </row>
    <row r="476" spans="1:6" ht="15" customHeight="1" x14ac:dyDescent="0.25">
      <c r="A476" s="3" t="s">
        <v>47</v>
      </c>
      <c r="B476" s="3" t="s">
        <v>1478</v>
      </c>
      <c r="C476" s="3"/>
      <c r="D476" s="3"/>
      <c r="E476" s="3"/>
      <c r="F476" s="3"/>
    </row>
    <row r="477" spans="1:6" ht="15" customHeight="1" x14ac:dyDescent="0.25">
      <c r="A477" s="3" t="s">
        <v>50</v>
      </c>
      <c r="B477" s="3"/>
      <c r="C477" s="3" t="s">
        <v>65</v>
      </c>
      <c r="D477" s="3"/>
      <c r="E477" s="3"/>
      <c r="F477" s="3"/>
    </row>
    <row r="478" spans="1:6" ht="15" customHeight="1" x14ac:dyDescent="0.25">
      <c r="A478" s="3" t="s">
        <v>51</v>
      </c>
      <c r="B478" s="3"/>
      <c r="C478" s="3" t="s">
        <v>65</v>
      </c>
      <c r="D478" s="3"/>
      <c r="E478" s="3"/>
      <c r="F478" s="3"/>
    </row>
    <row r="479" spans="1:6" ht="15" customHeight="1" x14ac:dyDescent="0.25">
      <c r="A479" s="3" t="s">
        <v>53</v>
      </c>
      <c r="B479" s="3"/>
      <c r="C479" s="3" t="s">
        <v>65</v>
      </c>
      <c r="D479" s="3"/>
      <c r="E479" s="3"/>
      <c r="F479" s="3"/>
    </row>
    <row r="480" spans="1:6" ht="15" customHeight="1" x14ac:dyDescent="0.25">
      <c r="A480" s="7" t="s">
        <v>1479</v>
      </c>
      <c r="B480" s="7"/>
      <c r="C480" s="7"/>
      <c r="D480" s="7"/>
      <c r="E480" s="7"/>
      <c r="F480" s="7"/>
    </row>
    <row r="481" spans="1:6" ht="15" customHeight="1" x14ac:dyDescent="0.25">
      <c r="A481" s="3" t="s">
        <v>41</v>
      </c>
      <c r="B481" s="3"/>
      <c r="C481" s="3" t="s">
        <v>65</v>
      </c>
      <c r="D481" s="3"/>
      <c r="E481" s="3"/>
      <c r="F481" s="3"/>
    </row>
    <row r="482" spans="1:6" ht="15" customHeight="1" x14ac:dyDescent="0.25">
      <c r="A482" s="3" t="s">
        <v>43</v>
      </c>
      <c r="B482" s="3" t="s">
        <v>1480</v>
      </c>
      <c r="C482" s="3"/>
      <c r="D482" s="3"/>
      <c r="E482" s="3"/>
      <c r="F482" s="3"/>
    </row>
    <row r="483" spans="1:6" ht="15" customHeight="1" x14ac:dyDescent="0.25">
      <c r="A483" s="3" t="s">
        <v>44</v>
      </c>
      <c r="B483" s="3"/>
      <c r="C483" s="3" t="s">
        <v>65</v>
      </c>
      <c r="D483" s="3"/>
      <c r="E483" s="3"/>
      <c r="F483" s="3"/>
    </row>
    <row r="484" spans="1:6" ht="15" customHeight="1" x14ac:dyDescent="0.25">
      <c r="A484" s="3" t="s">
        <v>45</v>
      </c>
      <c r="B484" s="3"/>
      <c r="C484" s="3" t="s">
        <v>65</v>
      </c>
      <c r="D484" s="3"/>
      <c r="E484" s="3"/>
      <c r="F484" s="3"/>
    </row>
    <row r="485" spans="1:6" ht="15" customHeight="1" x14ac:dyDescent="0.25">
      <c r="A485" s="9" t="s">
        <v>1388</v>
      </c>
      <c r="B485" s="9"/>
      <c r="C485" s="9"/>
      <c r="D485" s="9"/>
      <c r="E485" s="9"/>
      <c r="F485" s="9"/>
    </row>
    <row r="486" spans="1:6" ht="15" customHeight="1" x14ac:dyDescent="0.25">
      <c r="A486" s="3" t="s">
        <v>47</v>
      </c>
      <c r="B486" s="3"/>
      <c r="C486" s="3" t="s">
        <v>65</v>
      </c>
      <c r="D486" s="3"/>
      <c r="E486" s="3"/>
      <c r="F486" s="3"/>
    </row>
    <row r="487" spans="1:6" ht="15" customHeight="1" x14ac:dyDescent="0.25">
      <c r="A487" s="3" t="s">
        <v>50</v>
      </c>
      <c r="B487" s="3"/>
      <c r="C487" s="3" t="s">
        <v>65</v>
      </c>
      <c r="D487" s="3"/>
      <c r="E487" s="3"/>
      <c r="F487" s="3"/>
    </row>
    <row r="488" spans="1:6" ht="15" customHeight="1" x14ac:dyDescent="0.25">
      <c r="A488" s="3" t="s">
        <v>51</v>
      </c>
      <c r="B488" s="3"/>
      <c r="C488" s="3" t="s">
        <v>65</v>
      </c>
      <c r="D488" s="3"/>
      <c r="E488" s="3"/>
      <c r="F488" s="3"/>
    </row>
    <row r="489" spans="1:6" ht="15" customHeight="1" x14ac:dyDescent="0.25">
      <c r="A489" s="3" t="s">
        <v>53</v>
      </c>
      <c r="B489" s="3"/>
      <c r="C489" s="3" t="s">
        <v>65</v>
      </c>
      <c r="D489" s="3"/>
      <c r="E489" s="3"/>
      <c r="F489" s="3"/>
    </row>
  </sheetData>
  <mergeCells count="1">
    <mergeCell ref="A26:F26"/>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2"/>
  <sheetViews>
    <sheetView topLeftCell="A51" zoomScaleNormal="100" workbookViewId="0">
      <selection activeCell="D76" sqref="D76"/>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1" t="s">
        <v>1481</v>
      </c>
    </row>
    <row r="3" spans="1:14" ht="15" customHeight="1" x14ac:dyDescent="0.25">
      <c r="A3" s="2" t="s">
        <v>1</v>
      </c>
      <c r="B3" s="2" t="s">
        <v>2</v>
      </c>
      <c r="C3" s="2" t="s">
        <v>3</v>
      </c>
      <c r="D3" s="2" t="s">
        <v>4</v>
      </c>
      <c r="F3" s="2" t="s">
        <v>5</v>
      </c>
      <c r="G3" s="2" t="s">
        <v>6</v>
      </c>
      <c r="H3" s="2" t="s">
        <v>7</v>
      </c>
      <c r="I3" s="2" t="s">
        <v>8</v>
      </c>
      <c r="K3" s="2" t="s">
        <v>9</v>
      </c>
      <c r="L3" s="2" t="s">
        <v>10</v>
      </c>
      <c r="M3" s="2" t="s">
        <v>11</v>
      </c>
      <c r="N3" s="2" t="s">
        <v>12</v>
      </c>
    </row>
    <row r="4" spans="1:14" ht="15" customHeight="1" x14ac:dyDescent="0.25">
      <c r="A4" s="3" t="s">
        <v>916</v>
      </c>
      <c r="B4" s="3">
        <f>COUNTIF($B$29:$B$999,"14ANT.*")-COUNTIF($B$29:$B$999,"*14ANT.L*")</f>
        <v>44</v>
      </c>
      <c r="C4" s="3">
        <f>G4+IF(I4&lt;=(100-SUM(G4:G17)),1,0)</f>
        <v>32</v>
      </c>
      <c r="F4" s="4">
        <f>B4/$B$20*100</f>
        <v>32.116788321167881</v>
      </c>
      <c r="G4" s="4">
        <f>INT(F4)</f>
        <v>32</v>
      </c>
      <c r="H4" s="4">
        <f>F4-G4+ROW()/1000000</f>
        <v>0.1167923211678813</v>
      </c>
      <c r="I4" s="4">
        <f>RANK(H4,$H$4:$H$17,0)</f>
        <v>8</v>
      </c>
    </row>
    <row r="5" spans="1:14" ht="15" customHeight="1" x14ac:dyDescent="0.25">
      <c r="A5" s="3" t="s">
        <v>917</v>
      </c>
      <c r="B5" s="3">
        <f>COUNTIF($B$29:$B$999,"*14ANT.L*")/2</f>
        <v>20</v>
      </c>
      <c r="D5" s="3">
        <f>L5+IF(N5&lt;=($C$21-SUM(L5:L18)),1,0)</f>
        <v>11</v>
      </c>
      <c r="K5" s="4">
        <f>B5/$B$21*$C$21</f>
        <v>10.869565217391305</v>
      </c>
      <c r="L5" s="4">
        <f>INT(K5)</f>
        <v>10</v>
      </c>
      <c r="M5" s="4">
        <f>K5-L5+ROW()/1000000</f>
        <v>0.86957021739130469</v>
      </c>
      <c r="N5" s="4">
        <f>RANK(M5,$M$5:$M$18,0)</f>
        <v>1</v>
      </c>
    </row>
    <row r="6" spans="1:14" ht="15" customHeight="1" x14ac:dyDescent="0.25">
      <c r="A6" s="3" t="s">
        <v>519</v>
      </c>
      <c r="B6" s="3">
        <f>COUNTIF($B$29:$B$999,"14FIZ.*")</f>
        <v>25</v>
      </c>
      <c r="C6" s="3">
        <f>G6+IF(I6&lt;=(100-SUM(G4:G17)),1,0)</f>
        <v>18</v>
      </c>
      <c r="F6" s="4">
        <f>B6/$B$20*100</f>
        <v>18.248175182481752</v>
      </c>
      <c r="G6" s="4">
        <f>INT(F6)</f>
        <v>18</v>
      </c>
      <c r="H6" s="4">
        <f>F6-G6+ROW()/1000000</f>
        <v>0.24818118248175219</v>
      </c>
      <c r="I6" s="4">
        <f>RANK(H6,$H$4:$H$17,0)</f>
        <v>4</v>
      </c>
    </row>
    <row r="7" spans="1:14" ht="15" customHeight="1" x14ac:dyDescent="0.25">
      <c r="A7" s="3" t="s">
        <v>520</v>
      </c>
      <c r="B7" s="3">
        <f>COUNTIF($B$29:$B$999,"*14FIZ.L*")/2</f>
        <v>6</v>
      </c>
      <c r="D7" s="3">
        <f>L7+IF(N7&lt;=($C$21-SUM(L5:L18)),1,0)</f>
        <v>3</v>
      </c>
      <c r="K7" s="4">
        <f>B7/$B$21*$C$21</f>
        <v>3.2608695652173911</v>
      </c>
      <c r="L7" s="4">
        <f>INT(K7)</f>
        <v>3</v>
      </c>
      <c r="M7" s="4">
        <f>K7-L7+ROW()/1000000</f>
        <v>0.26087656521739111</v>
      </c>
      <c r="N7" s="4">
        <f>RANK(M7,$M$5:$M$18,0)</f>
        <v>6</v>
      </c>
    </row>
    <row r="8" spans="1:14" ht="15" customHeight="1" x14ac:dyDescent="0.25">
      <c r="A8" s="3" t="s">
        <v>15</v>
      </c>
      <c r="B8" s="3">
        <f>COUNTIF($B$29:$B$999,"14TBK.*")</f>
        <v>18</v>
      </c>
      <c r="C8" s="3">
        <f>G8+IF(I8&lt;=(100-SUM(G4:G17)),1,0)</f>
        <v>13</v>
      </c>
      <c r="F8" s="4">
        <f>B8/$B$20*100</f>
        <v>13.138686131386862</v>
      </c>
      <c r="G8" s="4">
        <f>INT(F8)</f>
        <v>13</v>
      </c>
      <c r="H8" s="4">
        <f>F8-G8+ROW()/1000000</f>
        <v>0.13869413138686215</v>
      </c>
      <c r="I8" s="4">
        <f>RANK(H8,$H$4:$H$17,0)</f>
        <v>7</v>
      </c>
    </row>
    <row r="9" spans="1:14" ht="15" customHeight="1" x14ac:dyDescent="0.25">
      <c r="A9" s="3" t="s">
        <v>920</v>
      </c>
      <c r="B9" s="3">
        <f>COUNTIF($B$29:$B$999,"14*HIS.*")-COUNTIF($B$29:$B$999,"*14HIS.L*")</f>
        <v>10</v>
      </c>
      <c r="C9" s="3">
        <f>G9+IF(I9&lt;=(100-SUM(G4:G17)),1,0)</f>
        <v>7</v>
      </c>
      <c r="F9" s="4">
        <f>B9/$B$20*100</f>
        <v>7.2992700729926998</v>
      </c>
      <c r="G9" s="4">
        <f>INT(F9)</f>
        <v>7</v>
      </c>
      <c r="H9" s="4">
        <f>F9-G9+ROW()/1000000</f>
        <v>0.29927907299269979</v>
      </c>
      <c r="I9" s="4">
        <f>RANK(H9,$H$4:$H$17,0)</f>
        <v>3</v>
      </c>
    </row>
    <row r="10" spans="1:14" ht="15" customHeight="1" x14ac:dyDescent="0.25">
      <c r="A10" s="3" t="s">
        <v>921</v>
      </c>
      <c r="B10" s="3">
        <f>COUNTIF($B$29:$B$999,"*14HIS.L*")/2</f>
        <v>8</v>
      </c>
      <c r="D10" s="3">
        <f>L10+IF(N10&lt;=($C$21-SUM(L5:L18)),1,0)</f>
        <v>4</v>
      </c>
      <c r="K10" s="4">
        <f>B10/$B$21*$C$21</f>
        <v>4.3478260869565215</v>
      </c>
      <c r="L10" s="4">
        <f>INT(K10)</f>
        <v>4</v>
      </c>
      <c r="M10" s="4">
        <f>K10-L10+ROW()/1000000</f>
        <v>0.34783608695652152</v>
      </c>
      <c r="N10" s="4">
        <f>RANK(M10,$M$5:$M$18,0)</f>
        <v>5</v>
      </c>
    </row>
    <row r="11" spans="1:14" ht="15" customHeight="1" x14ac:dyDescent="0.25">
      <c r="A11" s="3" t="s">
        <v>17</v>
      </c>
      <c r="B11" s="3">
        <f>COUNTIF($B$29:$B$999,"14BYF*")-COUNTIF($B$29:$B$999,"*BYF.L*")</f>
        <v>11</v>
      </c>
      <c r="C11" s="3">
        <f>G11+IF(I11&lt;=(100-SUM(G4:G17)),1,0)</f>
        <v>8</v>
      </c>
      <c r="F11" s="4">
        <f>B11/$B$20*100</f>
        <v>8.0291970802919703</v>
      </c>
      <c r="G11" s="4">
        <f>INT(F11)</f>
        <v>8</v>
      </c>
      <c r="H11" s="4">
        <f>F11-G11+ROW()/1000000</f>
        <v>2.9208080291970324E-2</v>
      </c>
      <c r="I11" s="4">
        <f>RANK(H11,$H$4:$H$17,0)</f>
        <v>9</v>
      </c>
    </row>
    <row r="12" spans="1:14" ht="15" customHeight="1" x14ac:dyDescent="0.25">
      <c r="A12" s="3" t="s">
        <v>1482</v>
      </c>
      <c r="B12" s="3">
        <f>COUNTIF($B$29:$B$999,"*BYF.L*")/2</f>
        <v>1</v>
      </c>
      <c r="D12" s="3">
        <f>L12+IF(N12&lt;=($C$21-SUM(L5:L18)),1,0)</f>
        <v>1</v>
      </c>
      <c r="K12" s="4">
        <f>B12/$B$21*$C$21</f>
        <v>0.54347826086956519</v>
      </c>
      <c r="L12" s="4">
        <f>INT(K12)</f>
        <v>0</v>
      </c>
      <c r="M12" s="4">
        <f>K12-L12+ROW()/1000000</f>
        <v>0.5434902608695652</v>
      </c>
      <c r="N12" s="4">
        <f>RANK(M12,$M$5:$M$18,0)</f>
        <v>3</v>
      </c>
    </row>
    <row r="13" spans="1:14" ht="15" customHeight="1" x14ac:dyDescent="0.25">
      <c r="A13" s="3" t="s">
        <v>18</v>
      </c>
      <c r="B13" s="3">
        <f>COUNTIF($B$29:$B$999,"14BIS*")</f>
        <v>10</v>
      </c>
      <c r="C13" s="3">
        <f>G13+IF(I13&lt;=(100-SUM(G4:G17)),1,0)</f>
        <v>8</v>
      </c>
      <c r="F13" s="4">
        <f>B13/$B$20*100</f>
        <v>7.2992700729926998</v>
      </c>
      <c r="G13" s="4">
        <f>INT(F13)</f>
        <v>7</v>
      </c>
      <c r="H13" s="4">
        <f>F13-G13+ROW()/1000000</f>
        <v>0.29928307299269979</v>
      </c>
      <c r="I13" s="4">
        <f>RANK(H13,$H$4:$H$17,0)</f>
        <v>2</v>
      </c>
    </row>
    <row r="14" spans="1:14" ht="15" customHeight="1" x14ac:dyDescent="0.25">
      <c r="A14" s="3" t="s">
        <v>19</v>
      </c>
      <c r="B14" s="3">
        <f>COUNTIF($B$29:$B$999,"14TKB.0*")</f>
        <v>3</v>
      </c>
      <c r="C14" s="3">
        <f>G14+IF(I14&lt;=(100-SUM(G4:G17)),1,0)</f>
        <v>2</v>
      </c>
      <c r="F14" s="4">
        <f>B14/$B$20*100</f>
        <v>2.1897810218978102</v>
      </c>
      <c r="G14" s="4">
        <f>INT(F14)</f>
        <v>2</v>
      </c>
      <c r="H14" s="4">
        <f>F14-G14+ROW()/1000000</f>
        <v>0.1897950218978102</v>
      </c>
      <c r="I14" s="4">
        <f>RANK(H14,$H$4:$H$17,0)</f>
        <v>6</v>
      </c>
    </row>
    <row r="15" spans="1:14" ht="15" customHeight="1" x14ac:dyDescent="0.25">
      <c r="A15" s="3" t="s">
        <v>20</v>
      </c>
      <c r="B15" s="3">
        <f>COUNTIF($B$29:$B$999,"*14TKB.L*")/2</f>
        <v>10</v>
      </c>
      <c r="D15" s="3">
        <f>L15+IF(N15&lt;=($C$21-SUM(L5:L18)),1,0)</f>
        <v>5</v>
      </c>
      <c r="K15" s="4">
        <f>B15/$B$21*$C$21</f>
        <v>5.4347826086956523</v>
      </c>
      <c r="L15" s="4">
        <f>INT(K15)</f>
        <v>5</v>
      </c>
      <c r="M15" s="4">
        <f>K15-L15+ROW()/1000000</f>
        <v>0.43479760869565232</v>
      </c>
      <c r="N15" s="4">
        <f>RANK(M15,$M$5:$M$18,0)</f>
        <v>4</v>
      </c>
    </row>
    <row r="16" spans="1:14" ht="15" customHeight="1" x14ac:dyDescent="0.25">
      <c r="A16" s="3" t="s">
        <v>1483</v>
      </c>
      <c r="B16" s="3">
        <f>COUNTIF($B$29:$B$999,"14TGN.*")</f>
        <v>13</v>
      </c>
      <c r="C16" s="3">
        <f>G16+IF(I16&lt;=(100-SUM(G4:G17)),1,0)</f>
        <v>10</v>
      </c>
      <c r="F16" s="4">
        <f>B16/$B$20*100</f>
        <v>9.4890510948905096</v>
      </c>
      <c r="G16" s="4">
        <f>INT(F16)</f>
        <v>9</v>
      </c>
      <c r="H16" s="4">
        <f>F16-G16+ROW()/1000000</f>
        <v>0.48906709489050959</v>
      </c>
      <c r="I16" s="4">
        <f>RANK(H16,$H$4:$H$17,0)</f>
        <v>1</v>
      </c>
    </row>
    <row r="17" spans="1:14" ht="15" customHeight="1" x14ac:dyDescent="0.25">
      <c r="A17" s="3" t="s">
        <v>22</v>
      </c>
      <c r="B17" s="3">
        <f>COUNTIF($B$29:$B$999,"14TEBAD.0*KDT")</f>
        <v>3</v>
      </c>
      <c r="C17" s="3">
        <f>G17+IF(I17&lt;=(100-SUM(G4:G17)),1,0)</f>
        <v>2</v>
      </c>
      <c r="F17" s="4">
        <f>B17/$B$20*100</f>
        <v>2.1897810218978102</v>
      </c>
      <c r="G17" s="4">
        <f>INT(F17)</f>
        <v>2</v>
      </c>
      <c r="H17" s="4">
        <f>F17-G17+ROW()/1000000</f>
        <v>0.1897980218978102</v>
      </c>
      <c r="I17" s="4">
        <f>RANK(H17,$H$4:$H$17,0)</f>
        <v>5</v>
      </c>
    </row>
    <row r="18" spans="1:14" ht="15" customHeight="1" x14ac:dyDescent="0.25">
      <c r="A18" s="3" t="s">
        <v>523</v>
      </c>
      <c r="B18" s="3">
        <f>COUNTIF($B$29:$B$999,"*14TEBAD.L*")/2</f>
        <v>1</v>
      </c>
      <c r="D18" s="3">
        <f>L18+IF(N18&lt;=($C$21-SUM(L5:L18)),1,0)</f>
        <v>1</v>
      </c>
      <c r="K18" s="4">
        <f>B18/$B$21*$C$21</f>
        <v>0.54347826086956519</v>
      </c>
      <c r="L18" s="4">
        <f>INT(K18)</f>
        <v>0</v>
      </c>
      <c r="M18" s="4">
        <f>K18-L18+ROW()/1000000</f>
        <v>0.54349626086956515</v>
      </c>
      <c r="N18" s="4">
        <f>RANK(M18,$M$5:$M$18,0)</f>
        <v>2</v>
      </c>
    </row>
    <row r="19" spans="1:14" ht="15" customHeight="1" x14ac:dyDescent="0.25">
      <c r="A19" s="5" t="s">
        <v>26</v>
      </c>
      <c r="B19" s="5">
        <f>SUM(B4:B18)</f>
        <v>183</v>
      </c>
    </row>
    <row r="20" spans="1:14" ht="15" customHeight="1" x14ac:dyDescent="0.25">
      <c r="A20" s="3" t="s">
        <v>27</v>
      </c>
      <c r="B20" s="3">
        <f>B4+B6+B8+B9+B11+B13+B14+B16+B17</f>
        <v>137</v>
      </c>
      <c r="C20" s="3">
        <f>ROUND(B20/B19*100,0)</f>
        <v>75</v>
      </c>
    </row>
    <row r="21" spans="1:14" ht="15" customHeight="1" x14ac:dyDescent="0.25">
      <c r="A21" s="3" t="s">
        <v>28</v>
      </c>
      <c r="B21" s="3">
        <f>B5+B7+B10+B12+B15+B18</f>
        <v>46</v>
      </c>
      <c r="C21" s="3">
        <f>ROUND(B21/B19*100,0)</f>
        <v>25</v>
      </c>
    </row>
    <row r="22" spans="1:14" ht="15" customHeight="1" x14ac:dyDescent="0.25">
      <c r="A22" s="5" t="s">
        <v>29</v>
      </c>
      <c r="C22" s="5" t="str">
        <f>IF(SUM(C4:C17)=100,"✓ 100","⚠ "&amp;SUM(C4:C17))</f>
        <v>✓ 100</v>
      </c>
    </row>
    <row r="23" spans="1:14" ht="15" customHeight="1" x14ac:dyDescent="0.25">
      <c r="A23" s="5" t="s">
        <v>30</v>
      </c>
      <c r="D23" s="5" t="str">
        <f>IF(SUM(D5:D18)=$C$21,"✓ "&amp;$C$21,"⚠ "&amp;SUM(D5:D18))</f>
        <v>✓ 25</v>
      </c>
    </row>
    <row r="25" spans="1:14" ht="15" customHeight="1" x14ac:dyDescent="0.25">
      <c r="A25" s="5" t="s">
        <v>31</v>
      </c>
    </row>
    <row r="26" spans="1:14" ht="129.75" customHeight="1" x14ac:dyDescent="0.25">
      <c r="A26" s="13" t="s">
        <v>1484</v>
      </c>
      <c r="B26" s="13"/>
      <c r="C26" s="13"/>
      <c r="D26" s="13"/>
      <c r="E26" s="13"/>
      <c r="F26" s="13"/>
    </row>
    <row r="28" spans="1:14" ht="15" customHeight="1" x14ac:dyDescent="0.25">
      <c r="A28" s="2" t="s">
        <v>33</v>
      </c>
      <c r="B28" s="2" t="s">
        <v>34</v>
      </c>
      <c r="C28" s="2" t="s">
        <v>35</v>
      </c>
      <c r="D28" s="2" t="s">
        <v>36</v>
      </c>
      <c r="E28" s="2" t="s">
        <v>37</v>
      </c>
      <c r="F28" s="2" t="s">
        <v>38</v>
      </c>
    </row>
    <row r="29" spans="1:14" ht="15" customHeight="1" x14ac:dyDescent="0.25">
      <c r="A29" s="6" t="s">
        <v>39</v>
      </c>
      <c r="B29" s="6"/>
      <c r="C29" s="6"/>
      <c r="D29" s="6"/>
      <c r="E29" s="6"/>
      <c r="F29" s="6"/>
    </row>
    <row r="30" spans="1:14" ht="15" customHeight="1" x14ac:dyDescent="0.25">
      <c r="A30" s="7" t="s">
        <v>1485</v>
      </c>
      <c r="B30" s="7"/>
      <c r="C30" s="7"/>
      <c r="D30" s="7"/>
      <c r="E30" s="7"/>
      <c r="F30" s="7"/>
    </row>
    <row r="31" spans="1:14" ht="15" customHeight="1" x14ac:dyDescent="0.25">
      <c r="A31" s="3" t="s">
        <v>41</v>
      </c>
      <c r="B31" s="3" t="s">
        <v>1486</v>
      </c>
      <c r="C31" s="3" t="s">
        <v>916</v>
      </c>
      <c r="D31" s="3" t="s">
        <v>1487</v>
      </c>
      <c r="E31" s="3" t="s">
        <v>95</v>
      </c>
      <c r="F31" s="3" t="s">
        <v>1488</v>
      </c>
    </row>
    <row r="32" spans="1:14" ht="15" customHeight="1" x14ac:dyDescent="0.25">
      <c r="A32" s="3" t="s">
        <v>43</v>
      </c>
      <c r="B32" s="3" t="s">
        <v>1489</v>
      </c>
      <c r="C32" s="3" t="s">
        <v>916</v>
      </c>
      <c r="D32" s="3" t="s">
        <v>1490</v>
      </c>
      <c r="E32" s="3" t="s">
        <v>95</v>
      </c>
      <c r="F32" s="3" t="s">
        <v>1491</v>
      </c>
    </row>
    <row r="33" spans="1:6" ht="15" customHeight="1" x14ac:dyDescent="0.25">
      <c r="A33" s="3" t="s">
        <v>44</v>
      </c>
      <c r="B33" s="3" t="s">
        <v>1492</v>
      </c>
      <c r="C33" s="3" t="s">
        <v>519</v>
      </c>
      <c r="D33" s="3" t="s">
        <v>1493</v>
      </c>
      <c r="E33" s="3" t="s">
        <v>532</v>
      </c>
      <c r="F33" s="3" t="s">
        <v>1494</v>
      </c>
    </row>
    <row r="34" spans="1:6" ht="15" customHeight="1" x14ac:dyDescent="0.25">
      <c r="A34" s="3" t="s">
        <v>45</v>
      </c>
      <c r="B34" s="3" t="s">
        <v>1495</v>
      </c>
      <c r="C34" s="3" t="s">
        <v>519</v>
      </c>
      <c r="D34" s="3" t="s">
        <v>1496</v>
      </c>
      <c r="E34" s="3" t="s">
        <v>532</v>
      </c>
      <c r="F34" s="3" t="s">
        <v>1494</v>
      </c>
    </row>
    <row r="35" spans="1:6" ht="15" customHeight="1" x14ac:dyDescent="0.25">
      <c r="A35" s="9" t="s">
        <v>46</v>
      </c>
      <c r="B35" s="9"/>
      <c r="C35" s="9"/>
      <c r="D35" s="9"/>
      <c r="E35" s="9"/>
      <c r="F35" s="9"/>
    </row>
    <row r="36" spans="1:6" ht="15" customHeight="1" x14ac:dyDescent="0.25">
      <c r="A36" s="3" t="s">
        <v>47</v>
      </c>
      <c r="B36" s="3" t="s">
        <v>1497</v>
      </c>
      <c r="C36" s="3" t="s">
        <v>519</v>
      </c>
      <c r="D36" s="3" t="s">
        <v>1498</v>
      </c>
      <c r="E36" s="3" t="s">
        <v>532</v>
      </c>
      <c r="F36" s="3" t="s">
        <v>1494</v>
      </c>
    </row>
    <row r="37" spans="1:6" ht="15" customHeight="1" x14ac:dyDescent="0.25">
      <c r="A37" s="3" t="s">
        <v>50</v>
      </c>
      <c r="B37" s="3"/>
      <c r="C37" s="3" t="s">
        <v>65</v>
      </c>
      <c r="D37" s="3"/>
      <c r="E37" s="3"/>
      <c r="F37" s="3"/>
    </row>
    <row r="38" spans="1:6" ht="15" customHeight="1" x14ac:dyDescent="0.25">
      <c r="A38" s="3" t="s">
        <v>1499</v>
      </c>
      <c r="B38" s="3" t="s">
        <v>1500</v>
      </c>
      <c r="C38" s="3" t="s">
        <v>88</v>
      </c>
      <c r="D38" s="3"/>
      <c r="E38" s="3"/>
      <c r="F38" s="3"/>
    </row>
    <row r="39" spans="1:6" ht="15" customHeight="1" x14ac:dyDescent="0.25">
      <c r="A39" s="3" t="s">
        <v>1501</v>
      </c>
      <c r="B39" s="3" t="s">
        <v>1500</v>
      </c>
      <c r="C39" s="3" t="s">
        <v>88</v>
      </c>
      <c r="D39" s="3"/>
      <c r="E39" s="3"/>
      <c r="F39" s="3"/>
    </row>
    <row r="40" spans="1:6" ht="15" customHeight="1" x14ac:dyDescent="0.25">
      <c r="A40" s="7" t="s">
        <v>1502</v>
      </c>
      <c r="B40" s="7"/>
      <c r="C40" s="7"/>
      <c r="D40" s="7"/>
      <c r="E40" s="7"/>
      <c r="F40" s="7"/>
    </row>
    <row r="41" spans="1:6" ht="15" customHeight="1" x14ac:dyDescent="0.25">
      <c r="A41" s="3" t="s">
        <v>41</v>
      </c>
      <c r="B41" s="3" t="s">
        <v>1503</v>
      </c>
      <c r="C41" s="3" t="s">
        <v>17</v>
      </c>
      <c r="D41" s="3" t="s">
        <v>1504</v>
      </c>
      <c r="E41" s="3" t="s">
        <v>103</v>
      </c>
      <c r="F41" s="3"/>
    </row>
    <row r="42" spans="1:6" ht="15" customHeight="1" x14ac:dyDescent="0.25">
      <c r="A42" s="3" t="s">
        <v>43</v>
      </c>
      <c r="B42" s="3" t="s">
        <v>1505</v>
      </c>
      <c r="C42" s="3" t="s">
        <v>17</v>
      </c>
      <c r="D42" s="3" t="s">
        <v>1504</v>
      </c>
      <c r="E42" s="3" t="s">
        <v>103</v>
      </c>
      <c r="F42" s="3"/>
    </row>
    <row r="43" spans="1:6" ht="15" customHeight="1" x14ac:dyDescent="0.25">
      <c r="A43" s="3" t="s">
        <v>44</v>
      </c>
      <c r="B43" s="3" t="s">
        <v>1506</v>
      </c>
      <c r="C43" s="3" t="s">
        <v>15</v>
      </c>
      <c r="D43" s="3" t="s">
        <v>1507</v>
      </c>
      <c r="E43" s="3" t="s">
        <v>181</v>
      </c>
      <c r="F43" s="3" t="s">
        <v>1508</v>
      </c>
    </row>
    <row r="44" spans="1:6" ht="15" customHeight="1" x14ac:dyDescent="0.25">
      <c r="A44" s="3" t="s">
        <v>45</v>
      </c>
      <c r="B44" s="3" t="s">
        <v>1509</v>
      </c>
      <c r="C44" s="3" t="s">
        <v>15</v>
      </c>
      <c r="D44" s="3" t="s">
        <v>1510</v>
      </c>
      <c r="E44" s="3" t="s">
        <v>181</v>
      </c>
      <c r="F44" s="3" t="s">
        <v>1511</v>
      </c>
    </row>
    <row r="45" spans="1:6" ht="15" customHeight="1" x14ac:dyDescent="0.25">
      <c r="A45" s="9" t="s">
        <v>46</v>
      </c>
      <c r="B45" s="9"/>
      <c r="C45" s="9"/>
      <c r="D45" s="9"/>
      <c r="E45" s="9"/>
      <c r="F45" s="9"/>
    </row>
    <row r="46" spans="1:6" ht="15" customHeight="1" x14ac:dyDescent="0.25">
      <c r="A46" s="3" t="s">
        <v>47</v>
      </c>
      <c r="B46" s="3" t="s">
        <v>1512</v>
      </c>
      <c r="C46" s="3" t="s">
        <v>920</v>
      </c>
      <c r="D46" s="3" t="s">
        <v>1513</v>
      </c>
      <c r="E46" s="3" t="s">
        <v>950</v>
      </c>
      <c r="F46" s="3" t="s">
        <v>1514</v>
      </c>
    </row>
    <row r="47" spans="1:6" ht="15" customHeight="1" x14ac:dyDescent="0.25">
      <c r="A47" s="3" t="s">
        <v>50</v>
      </c>
      <c r="B47" s="3" t="s">
        <v>1515</v>
      </c>
      <c r="C47" s="3" t="s">
        <v>920</v>
      </c>
      <c r="D47" s="3" t="s">
        <v>1516</v>
      </c>
      <c r="E47" s="3" t="s">
        <v>950</v>
      </c>
      <c r="F47" s="3" t="s">
        <v>1517</v>
      </c>
    </row>
    <row r="48" spans="1:6" ht="15" customHeight="1" x14ac:dyDescent="0.25">
      <c r="A48" s="3" t="s">
        <v>1499</v>
      </c>
      <c r="B48" s="3" t="s">
        <v>1518</v>
      </c>
      <c r="C48" s="3" t="s">
        <v>68</v>
      </c>
      <c r="D48" s="3"/>
      <c r="E48" s="3"/>
      <c r="F48" s="3"/>
    </row>
    <row r="49" spans="1:6" ht="15" customHeight="1" x14ac:dyDescent="0.25">
      <c r="A49" s="3" t="s">
        <v>1501</v>
      </c>
      <c r="B49" s="3" t="s">
        <v>1518</v>
      </c>
      <c r="C49" s="3" t="s">
        <v>68</v>
      </c>
      <c r="D49" s="3"/>
      <c r="E49" s="3"/>
      <c r="F49" s="3"/>
    </row>
    <row r="50" spans="1:6" ht="15" customHeight="1" x14ac:dyDescent="0.25">
      <c r="A50" s="7" t="s">
        <v>1519</v>
      </c>
      <c r="B50" s="7"/>
      <c r="C50" s="7"/>
      <c r="D50" s="7"/>
      <c r="E50" s="7"/>
      <c r="F50" s="7"/>
    </row>
    <row r="51" spans="1:6" ht="15" customHeight="1" x14ac:dyDescent="0.25">
      <c r="A51" s="3" t="s">
        <v>41</v>
      </c>
      <c r="B51" s="3" t="s">
        <v>1520</v>
      </c>
      <c r="C51" s="3" t="s">
        <v>916</v>
      </c>
      <c r="D51" s="3" t="s">
        <v>1521</v>
      </c>
      <c r="E51" s="3" t="s">
        <v>95</v>
      </c>
      <c r="F51" s="3" t="s">
        <v>1522</v>
      </c>
    </row>
    <row r="52" spans="1:6" ht="15" customHeight="1" x14ac:dyDescent="0.25">
      <c r="A52" s="3" t="s">
        <v>43</v>
      </c>
      <c r="B52" s="3" t="s">
        <v>1523</v>
      </c>
      <c r="C52" s="3" t="s">
        <v>916</v>
      </c>
      <c r="D52" s="3" t="s">
        <v>1524</v>
      </c>
      <c r="E52" s="3" t="s">
        <v>95</v>
      </c>
      <c r="F52" s="3" t="s">
        <v>1525</v>
      </c>
    </row>
    <row r="53" spans="1:6" ht="15" customHeight="1" x14ac:dyDescent="0.25">
      <c r="A53" s="3" t="s">
        <v>44</v>
      </c>
      <c r="B53" s="3" t="s">
        <v>1526</v>
      </c>
      <c r="C53" s="3" t="s">
        <v>19</v>
      </c>
      <c r="D53" s="3" t="s">
        <v>1527</v>
      </c>
      <c r="E53" s="3" t="s">
        <v>1528</v>
      </c>
      <c r="F53" s="3" t="s">
        <v>1529</v>
      </c>
    </row>
    <row r="54" spans="1:6" ht="15" customHeight="1" x14ac:dyDescent="0.25">
      <c r="A54" s="3" t="s">
        <v>45</v>
      </c>
      <c r="B54" s="3"/>
      <c r="C54" s="3" t="s">
        <v>65</v>
      </c>
      <c r="D54" s="3"/>
      <c r="E54" s="3"/>
      <c r="F54" s="3"/>
    </row>
    <row r="55" spans="1:6" ht="15" customHeight="1" x14ac:dyDescent="0.25">
      <c r="A55" s="9" t="s">
        <v>46</v>
      </c>
      <c r="B55" s="9"/>
      <c r="C55" s="9"/>
      <c r="D55" s="9"/>
      <c r="E55" s="9"/>
      <c r="F55" s="9"/>
    </row>
    <row r="56" spans="1:6" ht="15" customHeight="1" x14ac:dyDescent="0.25">
      <c r="A56" s="3" t="s">
        <v>47</v>
      </c>
      <c r="B56" s="3" t="s">
        <v>1530</v>
      </c>
      <c r="C56" s="3" t="s">
        <v>18</v>
      </c>
      <c r="D56" s="3" t="s">
        <v>1531</v>
      </c>
      <c r="E56" s="3" t="s">
        <v>127</v>
      </c>
      <c r="F56" s="3" t="s">
        <v>1532</v>
      </c>
    </row>
    <row r="57" spans="1:6" ht="15" customHeight="1" x14ac:dyDescent="0.25">
      <c r="A57" s="3" t="s">
        <v>50</v>
      </c>
      <c r="B57" s="3"/>
      <c r="C57" s="3" t="s">
        <v>65</v>
      </c>
      <c r="D57" s="3"/>
      <c r="E57" s="3"/>
      <c r="F57" s="3"/>
    </row>
    <row r="58" spans="1:6" ht="15" customHeight="1" x14ac:dyDescent="0.25">
      <c r="A58" s="3" t="s">
        <v>1499</v>
      </c>
      <c r="B58" s="3" t="s">
        <v>1533</v>
      </c>
      <c r="C58" s="3" t="s">
        <v>1483</v>
      </c>
      <c r="D58" s="3" t="s">
        <v>1534</v>
      </c>
      <c r="E58" s="3" t="s">
        <v>1535</v>
      </c>
      <c r="F58" s="3" t="s">
        <v>1536</v>
      </c>
    </row>
    <row r="59" spans="1:6" ht="15" customHeight="1" x14ac:dyDescent="0.25">
      <c r="A59" s="3" t="s">
        <v>1501</v>
      </c>
      <c r="B59" s="3" t="s">
        <v>1537</v>
      </c>
      <c r="C59" s="3" t="s">
        <v>1483</v>
      </c>
      <c r="D59" s="3" t="s">
        <v>1538</v>
      </c>
      <c r="E59" s="3" t="s">
        <v>1535</v>
      </c>
      <c r="F59" s="3" t="s">
        <v>1539</v>
      </c>
    </row>
    <row r="60" spans="1:6" ht="15" customHeight="1" x14ac:dyDescent="0.25">
      <c r="A60" s="7" t="s">
        <v>1540</v>
      </c>
      <c r="B60" s="7"/>
      <c r="C60" s="7"/>
      <c r="D60" s="7"/>
      <c r="E60" s="7"/>
      <c r="F60" s="7"/>
    </row>
    <row r="61" spans="1:6" ht="15" customHeight="1" x14ac:dyDescent="0.25">
      <c r="A61" s="3" t="s">
        <v>41</v>
      </c>
      <c r="B61" s="3" t="s">
        <v>1541</v>
      </c>
      <c r="C61" s="3" t="s">
        <v>94</v>
      </c>
      <c r="D61" s="3"/>
      <c r="E61" s="3"/>
      <c r="F61" s="3"/>
    </row>
    <row r="62" spans="1:6" ht="15" customHeight="1" x14ac:dyDescent="0.25">
      <c r="A62" s="3" t="s">
        <v>43</v>
      </c>
      <c r="B62" s="3" t="s">
        <v>1541</v>
      </c>
      <c r="C62" s="3" t="s">
        <v>94</v>
      </c>
      <c r="D62" s="3"/>
      <c r="E62" s="3"/>
      <c r="F62" s="3"/>
    </row>
    <row r="63" spans="1:6" ht="15" customHeight="1" x14ac:dyDescent="0.25">
      <c r="A63" s="3" t="s">
        <v>44</v>
      </c>
      <c r="B63" s="3" t="s">
        <v>1542</v>
      </c>
      <c r="C63" s="3" t="s">
        <v>90</v>
      </c>
      <c r="D63" s="3"/>
      <c r="E63" s="3"/>
      <c r="F63" s="3"/>
    </row>
    <row r="64" spans="1:6" ht="15" customHeight="1" x14ac:dyDescent="0.25">
      <c r="A64" s="3" t="s">
        <v>45</v>
      </c>
      <c r="B64" s="3" t="s">
        <v>1542</v>
      </c>
      <c r="C64" s="3" t="s">
        <v>90</v>
      </c>
      <c r="D64" s="3"/>
      <c r="E64" s="3"/>
      <c r="F64" s="3"/>
    </row>
    <row r="65" spans="1:6" ht="15" customHeight="1" x14ac:dyDescent="0.25">
      <c r="A65" s="9" t="s">
        <v>46</v>
      </c>
      <c r="B65" s="9"/>
      <c r="C65" s="9"/>
      <c r="D65" s="9"/>
      <c r="E65" s="9"/>
      <c r="F65" s="9"/>
    </row>
    <row r="66" spans="1:6" ht="15" customHeight="1" x14ac:dyDescent="0.25">
      <c r="A66" s="3" t="s">
        <v>47</v>
      </c>
      <c r="B66" s="3" t="s">
        <v>1543</v>
      </c>
      <c r="C66" s="3" t="s">
        <v>1544</v>
      </c>
      <c r="D66" s="3" t="s">
        <v>1545</v>
      </c>
      <c r="E66" s="3" t="s">
        <v>1546</v>
      </c>
      <c r="F66" s="3" t="s">
        <v>1547</v>
      </c>
    </row>
    <row r="67" spans="1:6" ht="15" customHeight="1" x14ac:dyDescent="0.25">
      <c r="A67" s="3" t="s">
        <v>50</v>
      </c>
      <c r="B67" s="3" t="s">
        <v>1548</v>
      </c>
      <c r="C67" s="3" t="s">
        <v>1544</v>
      </c>
      <c r="D67" s="3" t="s">
        <v>1549</v>
      </c>
      <c r="E67" s="3" t="s">
        <v>1546</v>
      </c>
      <c r="F67" s="3" t="s">
        <v>1550</v>
      </c>
    </row>
    <row r="68" spans="1:6" ht="15" customHeight="1" x14ac:dyDescent="0.25">
      <c r="A68" s="3" t="s">
        <v>1499</v>
      </c>
      <c r="B68" s="3" t="s">
        <v>1551</v>
      </c>
      <c r="C68" s="3" t="s">
        <v>1544</v>
      </c>
      <c r="D68" s="3" t="s">
        <v>1545</v>
      </c>
      <c r="E68" s="3" t="s">
        <v>1546</v>
      </c>
      <c r="F68" s="3" t="s">
        <v>1547</v>
      </c>
    </row>
    <row r="69" spans="1:6" ht="15" customHeight="1" x14ac:dyDescent="0.25">
      <c r="A69" s="3" t="s">
        <v>1501</v>
      </c>
      <c r="B69" s="3" t="s">
        <v>1552</v>
      </c>
      <c r="C69" s="3" t="s">
        <v>1544</v>
      </c>
      <c r="D69" s="3" t="s">
        <v>1549</v>
      </c>
      <c r="E69" s="3" t="s">
        <v>1546</v>
      </c>
      <c r="F69" s="3" t="s">
        <v>1550</v>
      </c>
    </row>
    <row r="70" spans="1:6" ht="15" customHeight="1" x14ac:dyDescent="0.25">
      <c r="A70" s="7" t="s">
        <v>1553</v>
      </c>
      <c r="B70" s="7"/>
      <c r="C70" s="7"/>
      <c r="D70" s="7"/>
      <c r="E70" s="7"/>
      <c r="F70" s="7"/>
    </row>
    <row r="71" spans="1:6" ht="15" customHeight="1" x14ac:dyDescent="0.25">
      <c r="A71" s="3" t="s">
        <v>41</v>
      </c>
      <c r="B71" s="3" t="s">
        <v>1554</v>
      </c>
      <c r="C71" s="3" t="s">
        <v>1555</v>
      </c>
      <c r="D71" s="3" t="s">
        <v>1556</v>
      </c>
      <c r="E71" s="3" t="s">
        <v>950</v>
      </c>
      <c r="F71" s="3" t="s">
        <v>1557</v>
      </c>
    </row>
    <row r="72" spans="1:6" ht="15" customHeight="1" x14ac:dyDescent="0.25">
      <c r="A72" s="3" t="s">
        <v>43</v>
      </c>
      <c r="B72" s="3" t="s">
        <v>1558</v>
      </c>
      <c r="C72" s="3" t="s">
        <v>1555</v>
      </c>
      <c r="D72" s="3" t="s">
        <v>1559</v>
      </c>
      <c r="E72" s="3" t="s">
        <v>950</v>
      </c>
      <c r="F72" s="3" t="s">
        <v>1560</v>
      </c>
    </row>
    <row r="73" spans="1:6" ht="15" customHeight="1" x14ac:dyDescent="0.25">
      <c r="A73" s="3" t="s">
        <v>44</v>
      </c>
      <c r="B73" s="3" t="s">
        <v>1561</v>
      </c>
      <c r="C73" s="3" t="s">
        <v>1555</v>
      </c>
      <c r="D73" s="3" t="s">
        <v>1556</v>
      </c>
      <c r="E73" s="3" t="s">
        <v>950</v>
      </c>
      <c r="F73" s="3" t="s">
        <v>1557</v>
      </c>
    </row>
    <row r="74" spans="1:6" ht="15" customHeight="1" x14ac:dyDescent="0.25">
      <c r="A74" s="3" t="s">
        <v>45</v>
      </c>
      <c r="B74" s="3" t="s">
        <v>1562</v>
      </c>
      <c r="C74" s="3" t="s">
        <v>1555</v>
      </c>
      <c r="D74" s="3" t="s">
        <v>1559</v>
      </c>
      <c r="E74" s="3" t="s">
        <v>950</v>
      </c>
      <c r="F74" s="3" t="s">
        <v>1560</v>
      </c>
    </row>
    <row r="75" spans="1:6" ht="15" customHeight="1" x14ac:dyDescent="0.25">
      <c r="A75" s="9" t="s">
        <v>46</v>
      </c>
      <c r="B75" s="9"/>
      <c r="C75" s="9"/>
      <c r="D75" s="9"/>
      <c r="E75" s="9"/>
      <c r="F75" s="9"/>
    </row>
    <row r="76" spans="1:6" ht="15" customHeight="1" x14ac:dyDescent="0.25">
      <c r="A76" s="3" t="s">
        <v>47</v>
      </c>
      <c r="B76" s="3"/>
      <c r="C76" s="3" t="s">
        <v>65</v>
      </c>
      <c r="D76" s="3"/>
      <c r="E76" s="3"/>
      <c r="F76" s="3"/>
    </row>
    <row r="77" spans="1:6" ht="15" customHeight="1" x14ac:dyDescent="0.25">
      <c r="A77" s="3" t="s">
        <v>50</v>
      </c>
      <c r="B77" s="3"/>
      <c r="C77" s="3" t="s">
        <v>65</v>
      </c>
      <c r="D77" s="3"/>
      <c r="E77" s="3"/>
      <c r="F77" s="3"/>
    </row>
    <row r="78" spans="1:6" ht="15" customHeight="1" x14ac:dyDescent="0.25">
      <c r="A78" s="3" t="s">
        <v>1499</v>
      </c>
      <c r="B78" s="3" t="s">
        <v>1563</v>
      </c>
      <c r="C78" s="3" t="s">
        <v>56</v>
      </c>
      <c r="D78" s="3"/>
      <c r="E78" s="3"/>
      <c r="F78" s="3"/>
    </row>
    <row r="79" spans="1:6" ht="15" customHeight="1" x14ac:dyDescent="0.25">
      <c r="A79" s="3" t="s">
        <v>1501</v>
      </c>
      <c r="B79" s="3" t="s">
        <v>1563</v>
      </c>
      <c r="C79" s="3" t="s">
        <v>56</v>
      </c>
      <c r="D79" s="3"/>
      <c r="E79" s="3"/>
      <c r="F79" s="3"/>
    </row>
    <row r="80" spans="1:6" ht="15" customHeight="1" x14ac:dyDescent="0.25">
      <c r="A80" s="6" t="s">
        <v>117</v>
      </c>
      <c r="B80" s="6"/>
      <c r="C80" s="6"/>
      <c r="D80" s="6"/>
      <c r="E80" s="6"/>
      <c r="F80" s="6"/>
    </row>
    <row r="81" spans="1:6" ht="15" customHeight="1" x14ac:dyDescent="0.25">
      <c r="A81" s="7" t="s">
        <v>1564</v>
      </c>
      <c r="B81" s="7"/>
      <c r="C81" s="7"/>
      <c r="D81" s="7"/>
      <c r="E81" s="7"/>
      <c r="F81" s="7"/>
    </row>
    <row r="82" spans="1:6" ht="15" customHeight="1" x14ac:dyDescent="0.25">
      <c r="A82" s="3" t="s">
        <v>41</v>
      </c>
      <c r="B82" s="3" t="s">
        <v>1565</v>
      </c>
      <c r="C82" s="3" t="s">
        <v>916</v>
      </c>
      <c r="D82" s="3" t="s">
        <v>1566</v>
      </c>
      <c r="E82" s="3" t="s">
        <v>926</v>
      </c>
      <c r="F82" s="3" t="s">
        <v>1567</v>
      </c>
    </row>
    <row r="83" spans="1:6" ht="15" customHeight="1" x14ac:dyDescent="0.25">
      <c r="A83" s="3" t="s">
        <v>43</v>
      </c>
      <c r="B83" s="3" t="s">
        <v>1568</v>
      </c>
      <c r="C83" s="3" t="s">
        <v>916</v>
      </c>
      <c r="D83" s="3" t="s">
        <v>1569</v>
      </c>
      <c r="E83" s="3" t="s">
        <v>926</v>
      </c>
      <c r="F83" s="3" t="s">
        <v>1570</v>
      </c>
    </row>
    <row r="84" spans="1:6" ht="15" customHeight="1" x14ac:dyDescent="0.25">
      <c r="A84" s="3" t="s">
        <v>44</v>
      </c>
      <c r="B84" s="3" t="s">
        <v>1571</v>
      </c>
      <c r="C84" s="3" t="s">
        <v>519</v>
      </c>
      <c r="D84" s="3" t="s">
        <v>1572</v>
      </c>
      <c r="E84" s="3" t="s">
        <v>532</v>
      </c>
      <c r="F84" s="3" t="s">
        <v>1573</v>
      </c>
    </row>
    <row r="85" spans="1:6" ht="15" customHeight="1" x14ac:dyDescent="0.25">
      <c r="A85" s="3" t="s">
        <v>45</v>
      </c>
      <c r="B85" s="3" t="s">
        <v>1574</v>
      </c>
      <c r="C85" s="3" t="s">
        <v>519</v>
      </c>
      <c r="D85" s="3" t="s">
        <v>1575</v>
      </c>
      <c r="E85" s="3" t="s">
        <v>532</v>
      </c>
      <c r="F85" s="3" t="s">
        <v>1573</v>
      </c>
    </row>
    <row r="86" spans="1:6" ht="15" customHeight="1" x14ac:dyDescent="0.25">
      <c r="A86" s="9" t="s">
        <v>46</v>
      </c>
      <c r="B86" s="9"/>
      <c r="C86" s="9"/>
      <c r="D86" s="9"/>
      <c r="E86" s="9"/>
      <c r="F86" s="9"/>
    </row>
    <row r="87" spans="1:6" ht="15" customHeight="1" x14ac:dyDescent="0.25">
      <c r="A87" s="3" t="s">
        <v>47</v>
      </c>
      <c r="B87" s="3" t="s">
        <v>1576</v>
      </c>
      <c r="C87" s="3" t="s">
        <v>17</v>
      </c>
      <c r="D87" s="3" t="s">
        <v>1577</v>
      </c>
      <c r="E87" s="3" t="s">
        <v>103</v>
      </c>
      <c r="F87" s="3"/>
    </row>
    <row r="88" spans="1:6" ht="15" customHeight="1" x14ac:dyDescent="0.25">
      <c r="A88" s="3" t="s">
        <v>50</v>
      </c>
      <c r="B88" s="3"/>
      <c r="C88" s="3" t="s">
        <v>65</v>
      </c>
      <c r="D88" s="3"/>
      <c r="E88" s="3"/>
      <c r="F88" s="3"/>
    </row>
    <row r="89" spans="1:6" ht="15" customHeight="1" x14ac:dyDescent="0.25">
      <c r="A89" s="3" t="s">
        <v>1499</v>
      </c>
      <c r="B89" s="3" t="s">
        <v>1500</v>
      </c>
      <c r="C89" s="3" t="s">
        <v>88</v>
      </c>
      <c r="D89" s="3"/>
      <c r="E89" s="3"/>
      <c r="F89" s="3"/>
    </row>
    <row r="90" spans="1:6" ht="15" customHeight="1" x14ac:dyDescent="0.25">
      <c r="A90" s="3" t="s">
        <v>1501</v>
      </c>
      <c r="B90" s="3" t="s">
        <v>1500</v>
      </c>
      <c r="C90" s="3" t="s">
        <v>88</v>
      </c>
      <c r="D90" s="3"/>
      <c r="E90" s="3"/>
      <c r="F90" s="3"/>
    </row>
    <row r="91" spans="1:6" ht="15" customHeight="1" x14ac:dyDescent="0.25">
      <c r="A91" s="7" t="s">
        <v>1578</v>
      </c>
      <c r="B91" s="7"/>
      <c r="C91" s="7"/>
      <c r="D91" s="7"/>
      <c r="E91" s="7"/>
      <c r="F91" s="7"/>
    </row>
    <row r="92" spans="1:6" ht="15" customHeight="1" x14ac:dyDescent="0.25">
      <c r="A92" s="3" t="s">
        <v>41</v>
      </c>
      <c r="B92" s="3" t="s">
        <v>1579</v>
      </c>
      <c r="C92" s="3" t="s">
        <v>519</v>
      </c>
      <c r="D92" s="3" t="s">
        <v>1580</v>
      </c>
      <c r="E92" s="3" t="s">
        <v>532</v>
      </c>
      <c r="F92" s="3" t="s">
        <v>1581</v>
      </c>
    </row>
    <row r="93" spans="1:6" ht="15" customHeight="1" x14ac:dyDescent="0.25">
      <c r="A93" s="3" t="s">
        <v>43</v>
      </c>
      <c r="B93" s="3"/>
      <c r="C93" s="3" t="s">
        <v>65</v>
      </c>
      <c r="D93" s="3"/>
      <c r="E93" s="3"/>
      <c r="F93" s="3"/>
    </row>
    <row r="94" spans="1:6" ht="15" customHeight="1" x14ac:dyDescent="0.25">
      <c r="A94" s="3" t="s">
        <v>44</v>
      </c>
      <c r="B94" s="3" t="s">
        <v>1582</v>
      </c>
      <c r="C94" s="3" t="s">
        <v>15</v>
      </c>
      <c r="D94" s="3" t="s">
        <v>1510</v>
      </c>
      <c r="E94" s="3" t="s">
        <v>181</v>
      </c>
      <c r="F94" s="3" t="s">
        <v>1511</v>
      </c>
    </row>
    <row r="95" spans="1:6" ht="15" customHeight="1" x14ac:dyDescent="0.25">
      <c r="A95" s="3" t="s">
        <v>45</v>
      </c>
      <c r="B95" s="3" t="s">
        <v>1583</v>
      </c>
      <c r="C95" s="3" t="s">
        <v>15</v>
      </c>
      <c r="D95" s="3" t="s">
        <v>1584</v>
      </c>
      <c r="E95" s="3" t="s">
        <v>181</v>
      </c>
      <c r="F95" s="3" t="s">
        <v>1585</v>
      </c>
    </row>
    <row r="96" spans="1:6" ht="15" customHeight="1" x14ac:dyDescent="0.25">
      <c r="A96" s="9" t="s">
        <v>46</v>
      </c>
      <c r="B96" s="9"/>
      <c r="C96" s="9"/>
      <c r="D96" s="9"/>
      <c r="E96" s="9"/>
      <c r="F96" s="9"/>
    </row>
    <row r="97" spans="1:6" ht="15" customHeight="1" x14ac:dyDescent="0.25">
      <c r="A97" s="3" t="s">
        <v>47</v>
      </c>
      <c r="B97" s="3" t="s">
        <v>1586</v>
      </c>
      <c r="C97" s="3" t="s">
        <v>920</v>
      </c>
      <c r="D97" s="3" t="s">
        <v>1587</v>
      </c>
      <c r="E97" s="3" t="s">
        <v>950</v>
      </c>
      <c r="F97" s="3" t="s">
        <v>1588</v>
      </c>
    </row>
    <row r="98" spans="1:6" ht="15" customHeight="1" x14ac:dyDescent="0.25">
      <c r="A98" s="3" t="s">
        <v>50</v>
      </c>
      <c r="B98" s="3" t="s">
        <v>1589</v>
      </c>
      <c r="C98" s="3" t="s">
        <v>920</v>
      </c>
      <c r="D98" s="3" t="s">
        <v>1590</v>
      </c>
      <c r="E98" s="3" t="s">
        <v>950</v>
      </c>
      <c r="F98" s="3" t="s">
        <v>1591</v>
      </c>
    </row>
    <row r="99" spans="1:6" ht="15" customHeight="1" x14ac:dyDescent="0.25">
      <c r="A99" s="3" t="s">
        <v>1499</v>
      </c>
      <c r="B99" s="3" t="s">
        <v>1518</v>
      </c>
      <c r="C99" s="3" t="s">
        <v>68</v>
      </c>
      <c r="D99" s="3"/>
      <c r="E99" s="3"/>
      <c r="F99" s="3"/>
    </row>
    <row r="100" spans="1:6" ht="15" customHeight="1" x14ac:dyDescent="0.25">
      <c r="A100" s="3" t="s">
        <v>1501</v>
      </c>
      <c r="B100" s="3" t="s">
        <v>1518</v>
      </c>
      <c r="C100" s="3" t="s">
        <v>68</v>
      </c>
      <c r="D100" s="3"/>
      <c r="E100" s="3"/>
      <c r="F100" s="3"/>
    </row>
    <row r="101" spans="1:6" ht="15" customHeight="1" x14ac:dyDescent="0.25">
      <c r="A101" s="7" t="s">
        <v>1592</v>
      </c>
      <c r="B101" s="7"/>
      <c r="C101" s="7"/>
      <c r="D101" s="7"/>
      <c r="E101" s="7"/>
      <c r="F101" s="7"/>
    </row>
    <row r="102" spans="1:6" ht="15" customHeight="1" x14ac:dyDescent="0.25">
      <c r="A102" s="3" t="s">
        <v>41</v>
      </c>
      <c r="B102" s="3" t="s">
        <v>1593</v>
      </c>
      <c r="C102" s="3" t="s">
        <v>916</v>
      </c>
      <c r="D102" s="3" t="s">
        <v>1594</v>
      </c>
      <c r="E102" s="3" t="s">
        <v>926</v>
      </c>
      <c r="F102" s="3" t="s">
        <v>1595</v>
      </c>
    </row>
    <row r="103" spans="1:6" ht="15" customHeight="1" x14ac:dyDescent="0.25">
      <c r="A103" s="3" t="s">
        <v>43</v>
      </c>
      <c r="B103" s="3" t="s">
        <v>1596</v>
      </c>
      <c r="C103" s="3" t="s">
        <v>916</v>
      </c>
      <c r="D103" s="3" t="s">
        <v>1597</v>
      </c>
      <c r="E103" s="3" t="s">
        <v>926</v>
      </c>
      <c r="F103" s="3" t="s">
        <v>1598</v>
      </c>
    </row>
    <row r="104" spans="1:6" ht="15" customHeight="1" x14ac:dyDescent="0.25">
      <c r="A104" s="3" t="s">
        <v>44</v>
      </c>
      <c r="B104" s="3" t="s">
        <v>1599</v>
      </c>
      <c r="C104" s="3" t="s">
        <v>19</v>
      </c>
      <c r="D104" s="3" t="s">
        <v>1600</v>
      </c>
      <c r="E104" s="3" t="s">
        <v>1528</v>
      </c>
      <c r="F104" s="3" t="s">
        <v>1601</v>
      </c>
    </row>
    <row r="105" spans="1:6" ht="15" customHeight="1" x14ac:dyDescent="0.25">
      <c r="A105" s="3" t="s">
        <v>45</v>
      </c>
      <c r="B105" s="3"/>
      <c r="C105" s="3" t="s">
        <v>65</v>
      </c>
      <c r="D105" s="3"/>
      <c r="E105" s="3"/>
      <c r="F105" s="3"/>
    </row>
    <row r="106" spans="1:6" ht="15" customHeight="1" x14ac:dyDescent="0.25">
      <c r="A106" s="9" t="s">
        <v>46</v>
      </c>
      <c r="B106" s="9"/>
      <c r="C106" s="9"/>
      <c r="D106" s="9"/>
      <c r="E106" s="9"/>
      <c r="F106" s="9"/>
    </row>
    <row r="107" spans="1:6" ht="15" customHeight="1" x14ac:dyDescent="0.25">
      <c r="A107" s="3" t="s">
        <v>47</v>
      </c>
      <c r="B107" s="3" t="s">
        <v>1602</v>
      </c>
      <c r="C107" s="3" t="s">
        <v>18</v>
      </c>
      <c r="D107" s="3" t="s">
        <v>1603</v>
      </c>
      <c r="E107" s="3" t="s">
        <v>127</v>
      </c>
      <c r="F107" s="3" t="s">
        <v>1532</v>
      </c>
    </row>
    <row r="108" spans="1:6" ht="15" customHeight="1" x14ac:dyDescent="0.25">
      <c r="A108" s="3" t="s">
        <v>50</v>
      </c>
      <c r="B108" s="3"/>
      <c r="C108" s="3" t="s">
        <v>65</v>
      </c>
      <c r="D108" s="3"/>
      <c r="E108" s="3"/>
      <c r="F108" s="3"/>
    </row>
    <row r="109" spans="1:6" ht="15" customHeight="1" x14ac:dyDescent="0.25">
      <c r="A109" s="3" t="s">
        <v>1499</v>
      </c>
      <c r="B109" s="3" t="s">
        <v>1604</v>
      </c>
      <c r="C109" s="3" t="s">
        <v>1483</v>
      </c>
      <c r="D109" s="3" t="s">
        <v>1605</v>
      </c>
      <c r="E109" s="3" t="s">
        <v>1535</v>
      </c>
      <c r="F109" s="3" t="s">
        <v>1606</v>
      </c>
    </row>
    <row r="110" spans="1:6" ht="15" customHeight="1" x14ac:dyDescent="0.25">
      <c r="A110" s="3" t="s">
        <v>1501</v>
      </c>
      <c r="B110" s="3" t="s">
        <v>1607</v>
      </c>
      <c r="C110" s="3" t="s">
        <v>1483</v>
      </c>
      <c r="D110" s="3" t="s">
        <v>1608</v>
      </c>
      <c r="E110" s="3" t="s">
        <v>1535</v>
      </c>
      <c r="F110" s="3" t="s">
        <v>1609</v>
      </c>
    </row>
    <row r="111" spans="1:6" ht="15" customHeight="1" x14ac:dyDescent="0.25">
      <c r="A111" s="7" t="s">
        <v>1610</v>
      </c>
      <c r="B111" s="7"/>
      <c r="C111" s="7"/>
      <c r="D111" s="7"/>
      <c r="E111" s="7"/>
      <c r="F111" s="7"/>
    </row>
    <row r="112" spans="1:6" ht="15" customHeight="1" x14ac:dyDescent="0.25">
      <c r="A112" s="3" t="s">
        <v>41</v>
      </c>
      <c r="B112" s="3" t="s">
        <v>1541</v>
      </c>
      <c r="C112" s="3" t="s">
        <v>94</v>
      </c>
      <c r="D112" s="3"/>
      <c r="E112" s="3"/>
      <c r="F112" s="3"/>
    </row>
    <row r="113" spans="1:6" ht="15" customHeight="1" x14ac:dyDescent="0.25">
      <c r="A113" s="3" t="s">
        <v>43</v>
      </c>
      <c r="B113" s="3" t="s">
        <v>1541</v>
      </c>
      <c r="C113" s="3" t="s">
        <v>94</v>
      </c>
      <c r="D113" s="3"/>
      <c r="E113" s="3"/>
      <c r="F113" s="3"/>
    </row>
    <row r="114" spans="1:6" ht="15" customHeight="1" x14ac:dyDescent="0.25">
      <c r="A114" s="3" t="s">
        <v>44</v>
      </c>
      <c r="B114" s="3" t="s">
        <v>1542</v>
      </c>
      <c r="C114" s="3" t="s">
        <v>90</v>
      </c>
      <c r="D114" s="3"/>
      <c r="E114" s="3"/>
      <c r="F114" s="3"/>
    </row>
    <row r="115" spans="1:6" ht="15" customHeight="1" x14ac:dyDescent="0.25">
      <c r="A115" s="3" t="s">
        <v>45</v>
      </c>
      <c r="B115" s="3" t="s">
        <v>1542</v>
      </c>
      <c r="C115" s="3" t="s">
        <v>90</v>
      </c>
      <c r="D115" s="3"/>
      <c r="E115" s="3"/>
      <c r="F115" s="3"/>
    </row>
    <row r="116" spans="1:6" ht="15" customHeight="1" x14ac:dyDescent="0.25">
      <c r="A116" s="9" t="s">
        <v>46</v>
      </c>
      <c r="B116" s="9"/>
      <c r="C116" s="9"/>
      <c r="D116" s="9"/>
      <c r="E116" s="9"/>
      <c r="F116" s="9"/>
    </row>
    <row r="117" spans="1:6" ht="15" customHeight="1" x14ac:dyDescent="0.25">
      <c r="A117" s="3" t="s">
        <v>47</v>
      </c>
      <c r="B117" s="3" t="s">
        <v>1611</v>
      </c>
      <c r="C117" s="3" t="s">
        <v>1544</v>
      </c>
      <c r="D117" s="3" t="s">
        <v>1612</v>
      </c>
      <c r="E117" s="3" t="s">
        <v>1546</v>
      </c>
      <c r="F117" s="3" t="s">
        <v>1613</v>
      </c>
    </row>
    <row r="118" spans="1:6" ht="15" customHeight="1" x14ac:dyDescent="0.25">
      <c r="A118" s="3" t="s">
        <v>50</v>
      </c>
      <c r="B118" s="3" t="s">
        <v>1614</v>
      </c>
      <c r="C118" s="3" t="s">
        <v>1544</v>
      </c>
      <c r="D118" s="3" t="s">
        <v>1615</v>
      </c>
      <c r="E118" s="3" t="s">
        <v>1546</v>
      </c>
      <c r="F118" s="3" t="s">
        <v>1616</v>
      </c>
    </row>
    <row r="119" spans="1:6" ht="15" customHeight="1" x14ac:dyDescent="0.25">
      <c r="A119" s="3" t="s">
        <v>1499</v>
      </c>
      <c r="B119" s="3" t="s">
        <v>1617</v>
      </c>
      <c r="C119" s="3" t="s">
        <v>1544</v>
      </c>
      <c r="D119" s="3" t="s">
        <v>1612</v>
      </c>
      <c r="E119" s="3" t="s">
        <v>1546</v>
      </c>
      <c r="F119" s="3" t="s">
        <v>1613</v>
      </c>
    </row>
    <row r="120" spans="1:6" ht="15" customHeight="1" x14ac:dyDescent="0.25">
      <c r="A120" s="3" t="s">
        <v>1501</v>
      </c>
      <c r="B120" s="3" t="s">
        <v>1618</v>
      </c>
      <c r="C120" s="3" t="s">
        <v>1544</v>
      </c>
      <c r="D120" s="3" t="s">
        <v>1615</v>
      </c>
      <c r="E120" s="3" t="s">
        <v>1546</v>
      </c>
      <c r="F120" s="3" t="s">
        <v>1616</v>
      </c>
    </row>
    <row r="121" spans="1:6" ht="15" customHeight="1" x14ac:dyDescent="0.25">
      <c r="A121" s="7" t="s">
        <v>1619</v>
      </c>
      <c r="B121" s="7"/>
      <c r="C121" s="7"/>
      <c r="D121" s="7"/>
      <c r="E121" s="7"/>
      <c r="F121" s="7"/>
    </row>
    <row r="122" spans="1:6" ht="15" customHeight="1" x14ac:dyDescent="0.25">
      <c r="A122" s="3" t="s">
        <v>41</v>
      </c>
      <c r="B122" s="3" t="s">
        <v>1620</v>
      </c>
      <c r="C122" s="3" t="s">
        <v>1555</v>
      </c>
      <c r="D122" s="3" t="s">
        <v>1621</v>
      </c>
      <c r="E122" s="3" t="s">
        <v>950</v>
      </c>
      <c r="F122" s="3" t="s">
        <v>1622</v>
      </c>
    </row>
    <row r="123" spans="1:6" ht="15" customHeight="1" x14ac:dyDescent="0.25">
      <c r="A123" s="3" t="s">
        <v>43</v>
      </c>
      <c r="B123" s="3" t="s">
        <v>1623</v>
      </c>
      <c r="C123" s="3" t="s">
        <v>1555</v>
      </c>
      <c r="D123" s="3" t="s">
        <v>1624</v>
      </c>
      <c r="E123" s="3" t="s">
        <v>950</v>
      </c>
      <c r="F123" s="3" t="s">
        <v>1625</v>
      </c>
    </row>
    <row r="124" spans="1:6" ht="15" customHeight="1" x14ac:dyDescent="0.25">
      <c r="A124" s="3" t="s">
        <v>44</v>
      </c>
      <c r="B124" s="3" t="s">
        <v>1626</v>
      </c>
      <c r="C124" s="3" t="s">
        <v>1555</v>
      </c>
      <c r="D124" s="3" t="s">
        <v>1621</v>
      </c>
      <c r="E124" s="3" t="s">
        <v>950</v>
      </c>
      <c r="F124" s="3" t="s">
        <v>1622</v>
      </c>
    </row>
    <row r="125" spans="1:6" ht="15" customHeight="1" x14ac:dyDescent="0.25">
      <c r="A125" s="3" t="s">
        <v>45</v>
      </c>
      <c r="B125" s="3" t="s">
        <v>1627</v>
      </c>
      <c r="C125" s="3" t="s">
        <v>1555</v>
      </c>
      <c r="D125" s="3" t="s">
        <v>1624</v>
      </c>
      <c r="E125" s="3" t="s">
        <v>950</v>
      </c>
      <c r="F125" s="3" t="s">
        <v>1625</v>
      </c>
    </row>
    <row r="126" spans="1:6" ht="15" customHeight="1" x14ac:dyDescent="0.25">
      <c r="A126" s="9" t="s">
        <v>46</v>
      </c>
      <c r="B126" s="9"/>
      <c r="C126" s="9"/>
      <c r="D126" s="9"/>
      <c r="E126" s="9"/>
      <c r="F126" s="9"/>
    </row>
    <row r="127" spans="1:6" ht="15" customHeight="1" x14ac:dyDescent="0.25">
      <c r="A127" s="3" t="s">
        <v>47</v>
      </c>
      <c r="B127" s="3"/>
      <c r="C127" s="3" t="s">
        <v>65</v>
      </c>
      <c r="D127" s="3"/>
      <c r="E127" s="3"/>
      <c r="F127" s="3"/>
    </row>
    <row r="128" spans="1:6" ht="15" customHeight="1" x14ac:dyDescent="0.25">
      <c r="A128" s="3" t="s">
        <v>50</v>
      </c>
      <c r="B128" s="3"/>
      <c r="C128" s="3" t="s">
        <v>65</v>
      </c>
      <c r="D128" s="3"/>
      <c r="E128" s="3"/>
      <c r="F128" s="3"/>
    </row>
    <row r="129" spans="1:6" ht="15" customHeight="1" x14ac:dyDescent="0.25">
      <c r="A129" s="3" t="s">
        <v>1499</v>
      </c>
      <c r="B129" s="3" t="s">
        <v>1563</v>
      </c>
      <c r="C129" s="3" t="s">
        <v>56</v>
      </c>
      <c r="D129" s="3"/>
      <c r="E129" s="3"/>
      <c r="F129" s="3"/>
    </row>
    <row r="130" spans="1:6" ht="15" customHeight="1" x14ac:dyDescent="0.25">
      <c r="A130" s="3" t="s">
        <v>1501</v>
      </c>
      <c r="B130" s="3" t="s">
        <v>1563</v>
      </c>
      <c r="C130" s="3" t="s">
        <v>56</v>
      </c>
      <c r="D130" s="3"/>
      <c r="E130" s="3"/>
      <c r="F130" s="3"/>
    </row>
    <row r="131" spans="1:6" ht="15" customHeight="1" x14ac:dyDescent="0.25">
      <c r="A131" s="6" t="s">
        <v>190</v>
      </c>
      <c r="B131" s="6"/>
      <c r="C131" s="6"/>
      <c r="D131" s="6"/>
      <c r="E131" s="6"/>
      <c r="F131" s="6"/>
    </row>
    <row r="132" spans="1:6" ht="15" customHeight="1" x14ac:dyDescent="0.25">
      <c r="A132" s="7" t="s">
        <v>1628</v>
      </c>
      <c r="B132" s="7"/>
      <c r="C132" s="7"/>
      <c r="D132" s="7"/>
      <c r="E132" s="7"/>
      <c r="F132" s="7"/>
    </row>
    <row r="133" spans="1:6" ht="15" customHeight="1" x14ac:dyDescent="0.25">
      <c r="A133" s="3" t="s">
        <v>41</v>
      </c>
      <c r="B133" s="3" t="s">
        <v>1629</v>
      </c>
      <c r="C133" s="3" t="s">
        <v>916</v>
      </c>
      <c r="D133" s="3" t="s">
        <v>1630</v>
      </c>
      <c r="E133" s="3" t="s">
        <v>926</v>
      </c>
      <c r="F133" s="3" t="s">
        <v>1631</v>
      </c>
    </row>
    <row r="134" spans="1:6" ht="15" customHeight="1" x14ac:dyDescent="0.25">
      <c r="A134" s="3" t="s">
        <v>43</v>
      </c>
      <c r="B134" s="3" t="s">
        <v>1632</v>
      </c>
      <c r="C134" s="3" t="s">
        <v>916</v>
      </c>
      <c r="D134" s="3" t="s">
        <v>1633</v>
      </c>
      <c r="E134" s="3" t="s">
        <v>926</v>
      </c>
      <c r="F134" s="3" t="s">
        <v>1634</v>
      </c>
    </row>
    <row r="135" spans="1:6" ht="15" customHeight="1" x14ac:dyDescent="0.25">
      <c r="A135" s="3" t="s">
        <v>44</v>
      </c>
      <c r="B135" s="3" t="s">
        <v>1635</v>
      </c>
      <c r="C135" s="3" t="s">
        <v>519</v>
      </c>
      <c r="D135" s="3" t="s">
        <v>1636</v>
      </c>
      <c r="E135" s="3" t="s">
        <v>532</v>
      </c>
      <c r="F135" s="3" t="s">
        <v>1581</v>
      </c>
    </row>
    <row r="136" spans="1:6" ht="15" customHeight="1" x14ac:dyDescent="0.25">
      <c r="A136" s="3" t="s">
        <v>45</v>
      </c>
      <c r="B136" s="3" t="s">
        <v>1637</v>
      </c>
      <c r="C136" s="3" t="s">
        <v>519</v>
      </c>
      <c r="D136" s="3" t="s">
        <v>1638</v>
      </c>
      <c r="E136" s="3" t="s">
        <v>532</v>
      </c>
      <c r="F136" s="3" t="s">
        <v>1639</v>
      </c>
    </row>
    <row r="137" spans="1:6" ht="15" customHeight="1" x14ac:dyDescent="0.25">
      <c r="A137" s="9" t="s">
        <v>46</v>
      </c>
      <c r="B137" s="9"/>
      <c r="C137" s="9"/>
      <c r="D137" s="9"/>
      <c r="E137" s="9"/>
      <c r="F137" s="9"/>
    </row>
    <row r="138" spans="1:6" ht="15" customHeight="1" x14ac:dyDescent="0.25">
      <c r="A138" s="3" t="s">
        <v>47</v>
      </c>
      <c r="B138" s="3" t="s">
        <v>1640</v>
      </c>
      <c r="C138" s="3" t="s">
        <v>17</v>
      </c>
      <c r="D138" s="3" t="s">
        <v>1641</v>
      </c>
      <c r="E138" s="3" t="s">
        <v>103</v>
      </c>
      <c r="F138" s="3"/>
    </row>
    <row r="139" spans="1:6" ht="15" customHeight="1" x14ac:dyDescent="0.25">
      <c r="A139" s="3" t="s">
        <v>50</v>
      </c>
      <c r="B139" s="3" t="s">
        <v>1642</v>
      </c>
      <c r="C139" s="3" t="s">
        <v>17</v>
      </c>
      <c r="D139" s="3" t="s">
        <v>1641</v>
      </c>
      <c r="E139" s="3" t="s">
        <v>103</v>
      </c>
      <c r="F139" s="3"/>
    </row>
    <row r="140" spans="1:6" ht="15" customHeight="1" x14ac:dyDescent="0.25">
      <c r="A140" s="3" t="s">
        <v>1499</v>
      </c>
      <c r="B140" s="3" t="s">
        <v>1500</v>
      </c>
      <c r="C140" s="3" t="s">
        <v>88</v>
      </c>
      <c r="D140" s="3"/>
      <c r="E140" s="3"/>
      <c r="F140" s="3"/>
    </row>
    <row r="141" spans="1:6" ht="15" customHeight="1" x14ac:dyDescent="0.25">
      <c r="A141" s="3" t="s">
        <v>1501</v>
      </c>
      <c r="B141" s="3" t="s">
        <v>1500</v>
      </c>
      <c r="C141" s="3" t="s">
        <v>88</v>
      </c>
      <c r="D141" s="3"/>
      <c r="E141" s="3"/>
      <c r="F141" s="3"/>
    </row>
    <row r="142" spans="1:6" ht="15" customHeight="1" x14ac:dyDescent="0.25">
      <c r="A142" s="7" t="s">
        <v>1643</v>
      </c>
      <c r="B142" s="7"/>
      <c r="C142" s="7"/>
      <c r="D142" s="7"/>
      <c r="E142" s="7"/>
      <c r="F142" s="7"/>
    </row>
    <row r="143" spans="1:6" ht="15" customHeight="1" x14ac:dyDescent="0.25">
      <c r="A143" s="3" t="s">
        <v>41</v>
      </c>
      <c r="B143" s="3" t="s">
        <v>1644</v>
      </c>
      <c r="C143" s="3" t="s">
        <v>519</v>
      </c>
      <c r="D143" s="3" t="s">
        <v>1645</v>
      </c>
      <c r="E143" s="3" t="s">
        <v>532</v>
      </c>
      <c r="F143" s="3" t="s">
        <v>1646</v>
      </c>
    </row>
    <row r="144" spans="1:6" ht="15" customHeight="1" x14ac:dyDescent="0.25">
      <c r="A144" s="3" t="s">
        <v>43</v>
      </c>
      <c r="B144" s="3"/>
      <c r="C144" s="3" t="s">
        <v>65</v>
      </c>
      <c r="D144" s="3"/>
      <c r="E144" s="3"/>
      <c r="F144" s="3"/>
    </row>
    <row r="145" spans="1:6" ht="15" customHeight="1" x14ac:dyDescent="0.25">
      <c r="A145" s="3" t="s">
        <v>44</v>
      </c>
      <c r="B145" s="3" t="s">
        <v>1647</v>
      </c>
      <c r="C145" s="3" t="s">
        <v>15</v>
      </c>
      <c r="D145" s="3" t="s">
        <v>1584</v>
      </c>
      <c r="E145" s="3" t="s">
        <v>181</v>
      </c>
      <c r="F145" s="3" t="s">
        <v>1585</v>
      </c>
    </row>
    <row r="146" spans="1:6" ht="15" customHeight="1" x14ac:dyDescent="0.25">
      <c r="A146" s="3" t="s">
        <v>45</v>
      </c>
      <c r="B146" s="3" t="s">
        <v>1648</v>
      </c>
      <c r="C146" s="3" t="s">
        <v>15</v>
      </c>
      <c r="D146" s="3" t="s">
        <v>1649</v>
      </c>
      <c r="E146" s="3" t="s">
        <v>181</v>
      </c>
      <c r="F146" s="3" t="s">
        <v>1650</v>
      </c>
    </row>
    <row r="147" spans="1:6" ht="15" customHeight="1" x14ac:dyDescent="0.25">
      <c r="A147" s="9" t="s">
        <v>46</v>
      </c>
      <c r="B147" s="9"/>
      <c r="C147" s="9"/>
      <c r="D147" s="9"/>
      <c r="E147" s="9"/>
      <c r="F147" s="9"/>
    </row>
    <row r="148" spans="1:6" ht="15" customHeight="1" x14ac:dyDescent="0.25">
      <c r="A148" s="3" t="s">
        <v>47</v>
      </c>
      <c r="B148" s="3" t="s">
        <v>1651</v>
      </c>
      <c r="C148" s="3" t="s">
        <v>920</v>
      </c>
      <c r="D148" s="3" t="s">
        <v>1652</v>
      </c>
      <c r="E148" s="3" t="s">
        <v>950</v>
      </c>
      <c r="F148" s="3" t="s">
        <v>1653</v>
      </c>
    </row>
    <row r="149" spans="1:6" ht="15" customHeight="1" x14ac:dyDescent="0.25">
      <c r="A149" s="3" t="s">
        <v>50</v>
      </c>
      <c r="B149" s="3" t="s">
        <v>1654</v>
      </c>
      <c r="C149" s="3" t="s">
        <v>920</v>
      </c>
      <c r="D149" s="3" t="s">
        <v>1655</v>
      </c>
      <c r="E149" s="3" t="s">
        <v>950</v>
      </c>
      <c r="F149" s="3" t="s">
        <v>1656</v>
      </c>
    </row>
    <row r="150" spans="1:6" ht="15" customHeight="1" x14ac:dyDescent="0.25">
      <c r="A150" s="3" t="s">
        <v>1499</v>
      </c>
      <c r="B150" s="3" t="s">
        <v>1518</v>
      </c>
      <c r="C150" s="3" t="s">
        <v>68</v>
      </c>
      <c r="D150" s="3"/>
      <c r="E150" s="3"/>
      <c r="F150" s="3"/>
    </row>
    <row r="151" spans="1:6" ht="15" customHeight="1" x14ac:dyDescent="0.25">
      <c r="A151" s="3" t="s">
        <v>1501</v>
      </c>
      <c r="B151" s="3" t="s">
        <v>1518</v>
      </c>
      <c r="C151" s="3" t="s">
        <v>68</v>
      </c>
      <c r="D151" s="3"/>
      <c r="E151" s="3"/>
      <c r="F151" s="3"/>
    </row>
    <row r="152" spans="1:6" ht="15" customHeight="1" x14ac:dyDescent="0.25">
      <c r="A152" s="7" t="s">
        <v>1657</v>
      </c>
      <c r="B152" s="7"/>
      <c r="C152" s="7"/>
      <c r="D152" s="7"/>
      <c r="E152" s="7"/>
      <c r="F152" s="7"/>
    </row>
    <row r="153" spans="1:6" ht="15" customHeight="1" x14ac:dyDescent="0.25">
      <c r="A153" s="3" t="s">
        <v>41</v>
      </c>
      <c r="B153" s="3" t="s">
        <v>1658</v>
      </c>
      <c r="C153" s="3" t="s">
        <v>916</v>
      </c>
      <c r="D153" s="3" t="s">
        <v>1659</v>
      </c>
      <c r="E153" s="3" t="s">
        <v>962</v>
      </c>
      <c r="F153" s="3" t="s">
        <v>1660</v>
      </c>
    </row>
    <row r="154" spans="1:6" ht="15" customHeight="1" x14ac:dyDescent="0.25">
      <c r="A154" s="3" t="s">
        <v>43</v>
      </c>
      <c r="B154" s="3" t="s">
        <v>1661</v>
      </c>
      <c r="C154" s="3" t="s">
        <v>916</v>
      </c>
      <c r="D154" s="3" t="s">
        <v>1662</v>
      </c>
      <c r="E154" s="3" t="s">
        <v>962</v>
      </c>
      <c r="F154" s="3" t="s">
        <v>1663</v>
      </c>
    </row>
    <row r="155" spans="1:6" ht="15" customHeight="1" x14ac:dyDescent="0.25">
      <c r="A155" s="3" t="s">
        <v>44</v>
      </c>
      <c r="B155" s="3" t="s">
        <v>1664</v>
      </c>
      <c r="C155" s="3" t="s">
        <v>19</v>
      </c>
      <c r="D155" s="3" t="s">
        <v>1665</v>
      </c>
      <c r="E155" s="3" t="s">
        <v>1528</v>
      </c>
      <c r="F155" s="3" t="s">
        <v>1666</v>
      </c>
    </row>
    <row r="156" spans="1:6" ht="15" customHeight="1" x14ac:dyDescent="0.25">
      <c r="A156" s="3" t="s">
        <v>45</v>
      </c>
      <c r="B156" s="3"/>
      <c r="C156" s="3" t="s">
        <v>65</v>
      </c>
      <c r="D156" s="3"/>
      <c r="E156" s="3"/>
      <c r="F156" s="3"/>
    </row>
    <row r="157" spans="1:6" ht="15" customHeight="1" x14ac:dyDescent="0.25">
      <c r="A157" s="9" t="s">
        <v>46</v>
      </c>
      <c r="B157" s="9"/>
      <c r="C157" s="9"/>
      <c r="D157" s="9"/>
      <c r="E157" s="9"/>
      <c r="F157" s="9"/>
    </row>
    <row r="158" spans="1:6" ht="15" customHeight="1" x14ac:dyDescent="0.25">
      <c r="A158" s="3" t="s">
        <v>47</v>
      </c>
      <c r="B158" s="3" t="s">
        <v>1667</v>
      </c>
      <c r="C158" s="3" t="s">
        <v>18</v>
      </c>
      <c r="D158" s="3" t="s">
        <v>1668</v>
      </c>
      <c r="E158" s="3" t="s">
        <v>127</v>
      </c>
      <c r="F158" s="3" t="s">
        <v>1532</v>
      </c>
    </row>
    <row r="159" spans="1:6" ht="15" customHeight="1" x14ac:dyDescent="0.25">
      <c r="A159" s="3" t="s">
        <v>50</v>
      </c>
      <c r="B159" s="3"/>
      <c r="C159" s="3" t="s">
        <v>65</v>
      </c>
      <c r="D159" s="3"/>
      <c r="E159" s="3"/>
      <c r="F159" s="3"/>
    </row>
    <row r="160" spans="1:6" ht="15" customHeight="1" x14ac:dyDescent="0.25">
      <c r="A160" s="3" t="s">
        <v>1499</v>
      </c>
      <c r="B160" s="3" t="s">
        <v>1669</v>
      </c>
      <c r="C160" s="3" t="s">
        <v>1483</v>
      </c>
      <c r="D160" s="3" t="s">
        <v>1670</v>
      </c>
      <c r="E160" s="3" t="s">
        <v>1535</v>
      </c>
      <c r="F160" s="3" t="s">
        <v>1671</v>
      </c>
    </row>
    <row r="161" spans="1:6" ht="15" customHeight="1" x14ac:dyDescent="0.25">
      <c r="A161" s="3" t="s">
        <v>1501</v>
      </c>
      <c r="B161" s="3" t="s">
        <v>1672</v>
      </c>
      <c r="C161" s="3" t="s">
        <v>1483</v>
      </c>
      <c r="D161" s="3" t="s">
        <v>1673</v>
      </c>
      <c r="E161" s="3" t="s">
        <v>1535</v>
      </c>
      <c r="F161" s="3" t="s">
        <v>1674</v>
      </c>
    </row>
    <row r="162" spans="1:6" ht="15" customHeight="1" x14ac:dyDescent="0.25">
      <c r="A162" s="7" t="s">
        <v>1675</v>
      </c>
      <c r="B162" s="7"/>
      <c r="C162" s="7"/>
      <c r="D162" s="7"/>
      <c r="E162" s="7"/>
      <c r="F162" s="7"/>
    </row>
    <row r="163" spans="1:6" ht="15" customHeight="1" x14ac:dyDescent="0.25">
      <c r="A163" s="3" t="s">
        <v>41</v>
      </c>
      <c r="B163" s="3" t="s">
        <v>1541</v>
      </c>
      <c r="C163" s="3" t="s">
        <v>94</v>
      </c>
      <c r="D163" s="3"/>
      <c r="E163" s="3"/>
      <c r="F163" s="3"/>
    </row>
    <row r="164" spans="1:6" ht="15" customHeight="1" x14ac:dyDescent="0.25">
      <c r="A164" s="3" t="s">
        <v>43</v>
      </c>
      <c r="B164" s="3" t="s">
        <v>1541</v>
      </c>
      <c r="C164" s="3" t="s">
        <v>94</v>
      </c>
      <c r="D164" s="3"/>
      <c r="E164" s="3"/>
      <c r="F164" s="3"/>
    </row>
    <row r="165" spans="1:6" ht="15" customHeight="1" x14ac:dyDescent="0.25">
      <c r="A165" s="3" t="s">
        <v>44</v>
      </c>
      <c r="B165" s="3" t="s">
        <v>1542</v>
      </c>
      <c r="C165" s="3" t="s">
        <v>90</v>
      </c>
      <c r="D165" s="3"/>
      <c r="E165" s="3"/>
      <c r="F165" s="3"/>
    </row>
    <row r="166" spans="1:6" ht="15" customHeight="1" x14ac:dyDescent="0.25">
      <c r="A166" s="3" t="s">
        <v>45</v>
      </c>
      <c r="B166" s="3" t="s">
        <v>1542</v>
      </c>
      <c r="C166" s="3" t="s">
        <v>90</v>
      </c>
      <c r="D166" s="3"/>
      <c r="E166" s="3"/>
      <c r="F166" s="3"/>
    </row>
    <row r="167" spans="1:6" ht="15" customHeight="1" x14ac:dyDescent="0.25">
      <c r="A167" s="9" t="s">
        <v>46</v>
      </c>
      <c r="B167" s="9"/>
      <c r="C167" s="9"/>
      <c r="D167" s="9"/>
      <c r="E167" s="9"/>
      <c r="F167" s="9"/>
    </row>
    <row r="168" spans="1:6" ht="15" customHeight="1" x14ac:dyDescent="0.25">
      <c r="A168" s="3" t="s">
        <v>47</v>
      </c>
      <c r="B168" s="3" t="s">
        <v>1676</v>
      </c>
      <c r="C168" s="3" t="s">
        <v>1544</v>
      </c>
      <c r="D168" s="3" t="s">
        <v>1630</v>
      </c>
      <c r="E168" s="3" t="s">
        <v>1546</v>
      </c>
      <c r="F168" s="3" t="s">
        <v>1677</v>
      </c>
    </row>
    <row r="169" spans="1:6" ht="15" customHeight="1" x14ac:dyDescent="0.25">
      <c r="A169" s="3" t="s">
        <v>50</v>
      </c>
      <c r="B169" s="3" t="s">
        <v>1678</v>
      </c>
      <c r="C169" s="3" t="s">
        <v>1544</v>
      </c>
      <c r="D169" s="3" t="s">
        <v>1679</v>
      </c>
      <c r="E169" s="3" t="s">
        <v>1546</v>
      </c>
      <c r="F169" s="3" t="s">
        <v>1680</v>
      </c>
    </row>
    <row r="170" spans="1:6" ht="15" customHeight="1" x14ac:dyDescent="0.25">
      <c r="A170" s="3" t="s">
        <v>1499</v>
      </c>
      <c r="B170" s="3" t="s">
        <v>1681</v>
      </c>
      <c r="C170" s="3" t="s">
        <v>1544</v>
      </c>
      <c r="D170" s="3" t="s">
        <v>1630</v>
      </c>
      <c r="E170" s="3" t="s">
        <v>1546</v>
      </c>
      <c r="F170" s="3" t="s">
        <v>1677</v>
      </c>
    </row>
    <row r="171" spans="1:6" ht="15" customHeight="1" x14ac:dyDescent="0.25">
      <c r="A171" s="3" t="s">
        <v>1501</v>
      </c>
      <c r="B171" s="3" t="s">
        <v>1682</v>
      </c>
      <c r="C171" s="3" t="s">
        <v>1544</v>
      </c>
      <c r="D171" s="3" t="s">
        <v>1679</v>
      </c>
      <c r="E171" s="3" t="s">
        <v>1546</v>
      </c>
      <c r="F171" s="3" t="s">
        <v>1680</v>
      </c>
    </row>
    <row r="172" spans="1:6" ht="15" customHeight="1" x14ac:dyDescent="0.25">
      <c r="A172" s="7" t="s">
        <v>1683</v>
      </c>
      <c r="B172" s="7"/>
      <c r="C172" s="7"/>
      <c r="D172" s="7"/>
      <c r="E172" s="7"/>
      <c r="F172" s="7"/>
    </row>
    <row r="173" spans="1:6" ht="15" customHeight="1" x14ac:dyDescent="0.25">
      <c r="A173" s="3" t="s">
        <v>41</v>
      </c>
      <c r="B173" s="3" t="s">
        <v>1684</v>
      </c>
      <c r="C173" s="3" t="s">
        <v>1555</v>
      </c>
      <c r="D173" s="3" t="s">
        <v>1685</v>
      </c>
      <c r="E173" s="3" t="s">
        <v>950</v>
      </c>
      <c r="F173" s="3" t="s">
        <v>1686</v>
      </c>
    </row>
    <row r="174" spans="1:6" ht="15" customHeight="1" x14ac:dyDescent="0.25">
      <c r="A174" s="3" t="s">
        <v>43</v>
      </c>
      <c r="B174" s="3" t="s">
        <v>1687</v>
      </c>
      <c r="C174" s="3" t="s">
        <v>1555</v>
      </c>
      <c r="D174" s="3" t="s">
        <v>1688</v>
      </c>
      <c r="E174" s="3" t="s">
        <v>950</v>
      </c>
      <c r="F174" s="3" t="s">
        <v>1689</v>
      </c>
    </row>
    <row r="175" spans="1:6" ht="15" customHeight="1" x14ac:dyDescent="0.25">
      <c r="A175" s="3" t="s">
        <v>44</v>
      </c>
      <c r="B175" s="3" t="s">
        <v>1690</v>
      </c>
      <c r="C175" s="3" t="s">
        <v>1555</v>
      </c>
      <c r="D175" s="3" t="s">
        <v>1685</v>
      </c>
      <c r="E175" s="3" t="s">
        <v>950</v>
      </c>
      <c r="F175" s="3" t="s">
        <v>1686</v>
      </c>
    </row>
    <row r="176" spans="1:6" ht="15" customHeight="1" x14ac:dyDescent="0.25">
      <c r="A176" s="3" t="s">
        <v>45</v>
      </c>
      <c r="B176" s="3" t="s">
        <v>1691</v>
      </c>
      <c r="C176" s="3" t="s">
        <v>1555</v>
      </c>
      <c r="D176" s="3" t="s">
        <v>1688</v>
      </c>
      <c r="E176" s="3" t="s">
        <v>950</v>
      </c>
      <c r="F176" s="3" t="s">
        <v>1689</v>
      </c>
    </row>
    <row r="177" spans="1:6" ht="15" customHeight="1" x14ac:dyDescent="0.25">
      <c r="A177" s="9" t="s">
        <v>46</v>
      </c>
      <c r="B177" s="9"/>
      <c r="C177" s="9"/>
      <c r="D177" s="9"/>
      <c r="E177" s="9"/>
      <c r="F177" s="9"/>
    </row>
    <row r="178" spans="1:6" ht="15" customHeight="1" x14ac:dyDescent="0.25">
      <c r="A178" s="3" t="s">
        <v>47</v>
      </c>
      <c r="B178" s="3"/>
      <c r="C178" s="3" t="s">
        <v>65</v>
      </c>
      <c r="D178" s="3"/>
      <c r="E178" s="3"/>
      <c r="F178" s="3"/>
    </row>
    <row r="179" spans="1:6" ht="15" customHeight="1" x14ac:dyDescent="0.25">
      <c r="A179" s="3" t="s">
        <v>50</v>
      </c>
      <c r="B179" s="3"/>
      <c r="C179" s="3" t="s">
        <v>65</v>
      </c>
      <c r="D179" s="3"/>
      <c r="E179" s="3"/>
      <c r="F179" s="3"/>
    </row>
    <row r="180" spans="1:6" ht="15" customHeight="1" x14ac:dyDescent="0.25">
      <c r="A180" s="3" t="s">
        <v>1499</v>
      </c>
      <c r="B180" s="3" t="s">
        <v>1563</v>
      </c>
      <c r="C180" s="3" t="s">
        <v>56</v>
      </c>
      <c r="D180" s="3"/>
      <c r="E180" s="3"/>
      <c r="F180" s="3"/>
    </row>
    <row r="181" spans="1:6" ht="15" customHeight="1" x14ac:dyDescent="0.25">
      <c r="A181" s="3" t="s">
        <v>1501</v>
      </c>
      <c r="B181" s="3" t="s">
        <v>1563</v>
      </c>
      <c r="C181" s="3" t="s">
        <v>56</v>
      </c>
      <c r="D181" s="3"/>
      <c r="E181" s="3"/>
      <c r="F181" s="3"/>
    </row>
    <row r="182" spans="1:6" ht="15" customHeight="1" x14ac:dyDescent="0.25">
      <c r="A182" s="6" t="s">
        <v>264</v>
      </c>
      <c r="B182" s="6"/>
      <c r="C182" s="6"/>
      <c r="D182" s="6"/>
      <c r="E182" s="6"/>
      <c r="F182" s="6"/>
    </row>
    <row r="183" spans="1:6" ht="15" customHeight="1" x14ac:dyDescent="0.25">
      <c r="A183" s="7" t="s">
        <v>1692</v>
      </c>
      <c r="B183" s="7"/>
      <c r="C183" s="7"/>
      <c r="D183" s="7"/>
      <c r="E183" s="7"/>
      <c r="F183" s="7"/>
    </row>
    <row r="184" spans="1:6" ht="15" customHeight="1" x14ac:dyDescent="0.25">
      <c r="A184" s="3" t="s">
        <v>41</v>
      </c>
      <c r="B184" s="3" t="s">
        <v>1693</v>
      </c>
      <c r="C184" s="3" t="s">
        <v>916</v>
      </c>
      <c r="D184" s="3" t="s">
        <v>1694</v>
      </c>
      <c r="E184" s="3" t="s">
        <v>95</v>
      </c>
      <c r="F184" s="3" t="s">
        <v>1695</v>
      </c>
    </row>
    <row r="185" spans="1:6" ht="15" customHeight="1" x14ac:dyDescent="0.25">
      <c r="A185" s="3" t="s">
        <v>43</v>
      </c>
      <c r="B185" s="3" t="s">
        <v>1696</v>
      </c>
      <c r="C185" s="3" t="s">
        <v>916</v>
      </c>
      <c r="D185" s="3" t="s">
        <v>1697</v>
      </c>
      <c r="E185" s="3" t="s">
        <v>95</v>
      </c>
      <c r="F185" s="3" t="s">
        <v>1698</v>
      </c>
    </row>
    <row r="186" spans="1:6" ht="15" customHeight="1" x14ac:dyDescent="0.25">
      <c r="A186" s="3" t="s">
        <v>44</v>
      </c>
      <c r="B186" s="3" t="s">
        <v>1699</v>
      </c>
      <c r="C186" s="3" t="s">
        <v>519</v>
      </c>
      <c r="D186" s="3" t="s">
        <v>1700</v>
      </c>
      <c r="E186" s="3" t="s">
        <v>532</v>
      </c>
      <c r="F186" s="3" t="s">
        <v>1646</v>
      </c>
    </row>
    <row r="187" spans="1:6" ht="15" customHeight="1" x14ac:dyDescent="0.25">
      <c r="A187" s="3" t="s">
        <v>45</v>
      </c>
      <c r="B187" s="3" t="s">
        <v>1701</v>
      </c>
      <c r="C187" s="3" t="s">
        <v>519</v>
      </c>
      <c r="D187" s="3" t="s">
        <v>1702</v>
      </c>
      <c r="E187" s="3" t="s">
        <v>532</v>
      </c>
      <c r="F187" s="3" t="s">
        <v>1703</v>
      </c>
    </row>
    <row r="188" spans="1:6" ht="15" customHeight="1" x14ac:dyDescent="0.25">
      <c r="A188" s="9" t="s">
        <v>46</v>
      </c>
      <c r="B188" s="9"/>
      <c r="C188" s="9"/>
      <c r="D188" s="9"/>
      <c r="E188" s="9"/>
      <c r="F188" s="9"/>
    </row>
    <row r="189" spans="1:6" ht="15" customHeight="1" x14ac:dyDescent="0.25">
      <c r="A189" s="3" t="s">
        <v>47</v>
      </c>
      <c r="B189" s="3" t="s">
        <v>1704</v>
      </c>
      <c r="C189" s="3" t="s">
        <v>17</v>
      </c>
      <c r="D189" s="3" t="s">
        <v>1705</v>
      </c>
      <c r="E189" s="3" t="s">
        <v>103</v>
      </c>
      <c r="F189" s="3"/>
    </row>
    <row r="190" spans="1:6" ht="15" customHeight="1" x14ac:dyDescent="0.25">
      <c r="A190" s="3" t="s">
        <v>50</v>
      </c>
      <c r="B190" s="3" t="s">
        <v>1706</v>
      </c>
      <c r="C190" s="3" t="s">
        <v>17</v>
      </c>
      <c r="D190" s="3" t="s">
        <v>1707</v>
      </c>
      <c r="E190" s="3" t="s">
        <v>103</v>
      </c>
      <c r="F190" s="3"/>
    </row>
    <row r="191" spans="1:6" ht="15" customHeight="1" x14ac:dyDescent="0.25">
      <c r="A191" s="3" t="s">
        <v>1499</v>
      </c>
      <c r="B191" s="3" t="s">
        <v>1500</v>
      </c>
      <c r="C191" s="3" t="s">
        <v>88</v>
      </c>
      <c r="D191" s="3"/>
      <c r="E191" s="3"/>
      <c r="F191" s="3"/>
    </row>
    <row r="192" spans="1:6" ht="15" customHeight="1" x14ac:dyDescent="0.25">
      <c r="A192" s="3" t="s">
        <v>1501</v>
      </c>
      <c r="B192" s="3" t="s">
        <v>1500</v>
      </c>
      <c r="C192" s="3" t="s">
        <v>88</v>
      </c>
      <c r="D192" s="3"/>
      <c r="E192" s="3"/>
      <c r="F192" s="3"/>
    </row>
    <row r="193" spans="1:6" ht="15" customHeight="1" x14ac:dyDescent="0.25">
      <c r="A193" s="7" t="s">
        <v>1708</v>
      </c>
      <c r="B193" s="7"/>
      <c r="C193" s="7"/>
      <c r="D193" s="7"/>
      <c r="E193" s="7"/>
      <c r="F193" s="7"/>
    </row>
    <row r="194" spans="1:6" ht="15" customHeight="1" x14ac:dyDescent="0.25">
      <c r="A194" s="3" t="s">
        <v>41</v>
      </c>
      <c r="B194" s="3"/>
      <c r="C194" s="3" t="s">
        <v>65</v>
      </c>
      <c r="D194" s="3"/>
      <c r="E194" s="3"/>
      <c r="F194" s="3"/>
    </row>
    <row r="195" spans="1:6" ht="15" customHeight="1" x14ac:dyDescent="0.25">
      <c r="A195" s="3" t="s">
        <v>43</v>
      </c>
      <c r="B195" s="3"/>
      <c r="C195" s="3" t="s">
        <v>65</v>
      </c>
      <c r="D195" s="3"/>
      <c r="E195" s="3"/>
      <c r="F195" s="3"/>
    </row>
    <row r="196" spans="1:6" ht="15" customHeight="1" x14ac:dyDescent="0.25">
      <c r="A196" s="3" t="s">
        <v>44</v>
      </c>
      <c r="B196" s="3" t="s">
        <v>1709</v>
      </c>
      <c r="C196" s="3" t="s">
        <v>15</v>
      </c>
      <c r="D196" s="3" t="s">
        <v>1649</v>
      </c>
      <c r="E196" s="3" t="s">
        <v>181</v>
      </c>
      <c r="F196" s="3" t="s">
        <v>1650</v>
      </c>
    </row>
    <row r="197" spans="1:6" ht="15" customHeight="1" x14ac:dyDescent="0.25">
      <c r="A197" s="3" t="s">
        <v>45</v>
      </c>
      <c r="B197" s="3" t="s">
        <v>1710</v>
      </c>
      <c r="C197" s="3" t="s">
        <v>15</v>
      </c>
      <c r="D197" s="3" t="s">
        <v>1711</v>
      </c>
      <c r="E197" s="3" t="s">
        <v>1712</v>
      </c>
      <c r="F197" s="3" t="s">
        <v>1713</v>
      </c>
    </row>
    <row r="198" spans="1:6" ht="15" customHeight="1" x14ac:dyDescent="0.25">
      <c r="A198" s="9" t="s">
        <v>46</v>
      </c>
      <c r="B198" s="9"/>
      <c r="C198" s="9"/>
      <c r="D198" s="9"/>
      <c r="E198" s="9"/>
      <c r="F198" s="9"/>
    </row>
    <row r="199" spans="1:6" ht="15" customHeight="1" x14ac:dyDescent="0.25">
      <c r="A199" s="3" t="s">
        <v>47</v>
      </c>
      <c r="B199" s="3" t="s">
        <v>1714</v>
      </c>
      <c r="C199" s="3" t="s">
        <v>1482</v>
      </c>
      <c r="D199" s="3" t="s">
        <v>1715</v>
      </c>
      <c r="E199" s="3" t="s">
        <v>103</v>
      </c>
      <c r="F199" s="3"/>
    </row>
    <row r="200" spans="1:6" ht="15" customHeight="1" x14ac:dyDescent="0.25">
      <c r="A200" s="3" t="s">
        <v>50</v>
      </c>
      <c r="B200" s="3" t="s">
        <v>1714</v>
      </c>
      <c r="C200" s="3" t="s">
        <v>1482</v>
      </c>
      <c r="D200" s="3" t="s">
        <v>1715</v>
      </c>
      <c r="E200" s="3" t="s">
        <v>103</v>
      </c>
      <c r="F200" s="3"/>
    </row>
    <row r="201" spans="1:6" ht="15" customHeight="1" x14ac:dyDescent="0.25">
      <c r="A201" s="3" t="s">
        <v>1499</v>
      </c>
      <c r="B201" s="3" t="s">
        <v>1518</v>
      </c>
      <c r="C201" s="3" t="s">
        <v>68</v>
      </c>
      <c r="D201" s="3"/>
      <c r="E201" s="3"/>
      <c r="F201" s="3"/>
    </row>
    <row r="202" spans="1:6" ht="15" customHeight="1" x14ac:dyDescent="0.25">
      <c r="A202" s="3" t="s">
        <v>1501</v>
      </c>
      <c r="B202" s="3" t="s">
        <v>1518</v>
      </c>
      <c r="C202" s="3" t="s">
        <v>68</v>
      </c>
      <c r="D202" s="3"/>
      <c r="E202" s="3"/>
      <c r="F202" s="3"/>
    </row>
    <row r="203" spans="1:6" ht="15" customHeight="1" x14ac:dyDescent="0.25">
      <c r="A203" s="7" t="s">
        <v>1716</v>
      </c>
      <c r="B203" s="7"/>
      <c r="C203" s="7"/>
      <c r="D203" s="7"/>
      <c r="E203" s="7"/>
      <c r="F203" s="7"/>
    </row>
    <row r="204" spans="1:6" ht="15" customHeight="1" x14ac:dyDescent="0.25">
      <c r="A204" s="3" t="s">
        <v>41</v>
      </c>
      <c r="B204" s="3" t="s">
        <v>1717</v>
      </c>
      <c r="C204" s="3" t="s">
        <v>916</v>
      </c>
      <c r="D204" s="3" t="s">
        <v>1718</v>
      </c>
      <c r="E204" s="3" t="s">
        <v>962</v>
      </c>
      <c r="F204" s="3" t="s">
        <v>1719</v>
      </c>
    </row>
    <row r="205" spans="1:6" ht="15" customHeight="1" x14ac:dyDescent="0.25">
      <c r="A205" s="3" t="s">
        <v>43</v>
      </c>
      <c r="B205" s="3" t="s">
        <v>1720</v>
      </c>
      <c r="C205" s="3" t="s">
        <v>916</v>
      </c>
      <c r="D205" s="3" t="s">
        <v>1721</v>
      </c>
      <c r="E205" s="3" t="s">
        <v>962</v>
      </c>
      <c r="F205" s="3" t="s">
        <v>1722</v>
      </c>
    </row>
    <row r="206" spans="1:6" ht="15" customHeight="1" x14ac:dyDescent="0.25">
      <c r="A206" s="3" t="s">
        <v>44</v>
      </c>
      <c r="B206" s="3" t="s">
        <v>1723</v>
      </c>
      <c r="C206" s="3" t="s">
        <v>22</v>
      </c>
      <c r="D206" s="3" t="s">
        <v>1724</v>
      </c>
      <c r="E206" s="3" t="s">
        <v>213</v>
      </c>
      <c r="F206" s="3" t="s">
        <v>1725</v>
      </c>
    </row>
    <row r="207" spans="1:6" ht="15" customHeight="1" x14ac:dyDescent="0.25">
      <c r="A207" s="3" t="s">
        <v>45</v>
      </c>
      <c r="B207" s="3"/>
      <c r="C207" s="3" t="s">
        <v>65</v>
      </c>
      <c r="D207" s="3"/>
      <c r="E207" s="3"/>
      <c r="F207" s="3"/>
    </row>
    <row r="208" spans="1:6" ht="15" customHeight="1" x14ac:dyDescent="0.25">
      <c r="A208" s="9" t="s">
        <v>46</v>
      </c>
      <c r="B208" s="9"/>
      <c r="C208" s="9"/>
      <c r="D208" s="9"/>
      <c r="E208" s="9"/>
      <c r="F208" s="9"/>
    </row>
    <row r="209" spans="1:6" ht="15" customHeight="1" x14ac:dyDescent="0.25">
      <c r="A209" s="3" t="s">
        <v>47</v>
      </c>
      <c r="B209" s="3" t="s">
        <v>1726</v>
      </c>
      <c r="C209" s="3" t="s">
        <v>18</v>
      </c>
      <c r="D209" s="3" t="s">
        <v>1727</v>
      </c>
      <c r="E209" s="3" t="s">
        <v>127</v>
      </c>
      <c r="F209" s="3" t="s">
        <v>1532</v>
      </c>
    </row>
    <row r="210" spans="1:6" ht="15" customHeight="1" x14ac:dyDescent="0.25">
      <c r="A210" s="3" t="s">
        <v>50</v>
      </c>
      <c r="B210" s="3"/>
      <c r="C210" s="3" t="s">
        <v>65</v>
      </c>
      <c r="D210" s="3"/>
      <c r="E210" s="3"/>
      <c r="F210" s="3"/>
    </row>
    <row r="211" spans="1:6" ht="15" customHeight="1" x14ac:dyDescent="0.25">
      <c r="A211" s="3" t="s">
        <v>1499</v>
      </c>
      <c r="B211" s="3" t="s">
        <v>1728</v>
      </c>
      <c r="C211" s="3" t="s">
        <v>1483</v>
      </c>
      <c r="D211" s="3" t="s">
        <v>1729</v>
      </c>
      <c r="E211" s="3" t="s">
        <v>1535</v>
      </c>
      <c r="F211" s="3" t="s">
        <v>1730</v>
      </c>
    </row>
    <row r="212" spans="1:6" ht="15" customHeight="1" x14ac:dyDescent="0.25">
      <c r="A212" s="3" t="s">
        <v>1501</v>
      </c>
      <c r="B212" s="3" t="s">
        <v>1731</v>
      </c>
      <c r="C212" s="3" t="s">
        <v>1483</v>
      </c>
      <c r="D212" s="3" t="s">
        <v>1732</v>
      </c>
      <c r="E212" s="3" t="s">
        <v>1535</v>
      </c>
      <c r="F212" s="3" t="s">
        <v>1733</v>
      </c>
    </row>
    <row r="213" spans="1:6" ht="15" customHeight="1" x14ac:dyDescent="0.25">
      <c r="A213" s="7" t="s">
        <v>1734</v>
      </c>
      <c r="B213" s="7"/>
      <c r="C213" s="7"/>
      <c r="D213" s="7"/>
      <c r="E213" s="7"/>
      <c r="F213" s="7"/>
    </row>
    <row r="214" spans="1:6" ht="15" customHeight="1" x14ac:dyDescent="0.25">
      <c r="A214" s="3" t="s">
        <v>41</v>
      </c>
      <c r="B214" s="3" t="s">
        <v>1541</v>
      </c>
      <c r="C214" s="3" t="s">
        <v>94</v>
      </c>
      <c r="D214" s="3"/>
      <c r="E214" s="3"/>
      <c r="F214" s="3"/>
    </row>
    <row r="215" spans="1:6" ht="15" customHeight="1" x14ac:dyDescent="0.25">
      <c r="A215" s="3" t="s">
        <v>43</v>
      </c>
      <c r="B215" s="3" t="s">
        <v>1541</v>
      </c>
      <c r="C215" s="3" t="s">
        <v>94</v>
      </c>
      <c r="D215" s="3"/>
      <c r="E215" s="3"/>
      <c r="F215" s="3"/>
    </row>
    <row r="216" spans="1:6" ht="15" customHeight="1" x14ac:dyDescent="0.25">
      <c r="A216" s="3" t="s">
        <v>44</v>
      </c>
      <c r="B216" s="3" t="s">
        <v>1542</v>
      </c>
      <c r="C216" s="3" t="s">
        <v>90</v>
      </c>
      <c r="D216" s="3"/>
      <c r="E216" s="3"/>
      <c r="F216" s="3"/>
    </row>
    <row r="217" spans="1:6" ht="15" customHeight="1" x14ac:dyDescent="0.25">
      <c r="A217" s="3" t="s">
        <v>45</v>
      </c>
      <c r="B217" s="3" t="s">
        <v>1542</v>
      </c>
      <c r="C217" s="3" t="s">
        <v>90</v>
      </c>
      <c r="D217" s="3"/>
      <c r="E217" s="3"/>
      <c r="F217" s="3"/>
    </row>
    <row r="218" spans="1:6" ht="15" customHeight="1" x14ac:dyDescent="0.25">
      <c r="A218" s="9" t="s">
        <v>46</v>
      </c>
      <c r="B218" s="9"/>
      <c r="C218" s="9"/>
      <c r="D218" s="9"/>
      <c r="E218" s="9"/>
      <c r="F218" s="9"/>
    </row>
    <row r="219" spans="1:6" ht="15" customHeight="1" x14ac:dyDescent="0.25">
      <c r="A219" s="3" t="s">
        <v>47</v>
      </c>
      <c r="B219" s="3" t="s">
        <v>1735</v>
      </c>
      <c r="C219" s="3" t="s">
        <v>1736</v>
      </c>
      <c r="D219" s="3" t="s">
        <v>1737</v>
      </c>
      <c r="E219" s="3" t="s">
        <v>1738</v>
      </c>
      <c r="F219" s="3" t="s">
        <v>1739</v>
      </c>
    </row>
    <row r="220" spans="1:6" ht="15" customHeight="1" x14ac:dyDescent="0.25">
      <c r="A220" s="3" t="s">
        <v>50</v>
      </c>
      <c r="B220" s="3" t="s">
        <v>1740</v>
      </c>
      <c r="C220" s="3" t="s">
        <v>1736</v>
      </c>
      <c r="D220" s="3" t="s">
        <v>1741</v>
      </c>
      <c r="E220" s="3" t="s">
        <v>1738</v>
      </c>
      <c r="F220" s="3" t="s">
        <v>1742</v>
      </c>
    </row>
    <row r="221" spans="1:6" ht="15" customHeight="1" x14ac:dyDescent="0.25">
      <c r="A221" s="3" t="s">
        <v>1499</v>
      </c>
      <c r="B221" s="3" t="s">
        <v>1735</v>
      </c>
      <c r="C221" s="3" t="s">
        <v>1743</v>
      </c>
      <c r="D221" s="3" t="s">
        <v>1737</v>
      </c>
      <c r="E221" s="3" t="s">
        <v>1738</v>
      </c>
      <c r="F221" s="3" t="s">
        <v>1739</v>
      </c>
    </row>
    <row r="222" spans="1:6" ht="15" customHeight="1" x14ac:dyDescent="0.25">
      <c r="A222" s="3" t="s">
        <v>1501</v>
      </c>
      <c r="B222" s="3" t="s">
        <v>1740</v>
      </c>
      <c r="C222" s="3" t="s">
        <v>1743</v>
      </c>
      <c r="D222" s="3" t="s">
        <v>1741</v>
      </c>
      <c r="E222" s="3" t="s">
        <v>1738</v>
      </c>
      <c r="F222" s="3" t="s">
        <v>1742</v>
      </c>
    </row>
    <row r="223" spans="1:6" ht="15" customHeight="1" x14ac:dyDescent="0.25">
      <c r="A223" s="7" t="s">
        <v>1744</v>
      </c>
      <c r="B223" s="7"/>
      <c r="C223" s="7"/>
      <c r="D223" s="7"/>
      <c r="E223" s="7"/>
      <c r="F223" s="7"/>
    </row>
    <row r="224" spans="1:6" ht="15" customHeight="1" x14ac:dyDescent="0.25">
      <c r="A224" s="3" t="s">
        <v>41</v>
      </c>
      <c r="B224" s="3" t="s">
        <v>1745</v>
      </c>
      <c r="C224" s="3" t="s">
        <v>1555</v>
      </c>
      <c r="D224" s="3" t="s">
        <v>1746</v>
      </c>
      <c r="E224" s="3" t="s">
        <v>950</v>
      </c>
      <c r="F224" s="3" t="s">
        <v>1747</v>
      </c>
    </row>
    <row r="225" spans="1:6" ht="15" customHeight="1" x14ac:dyDescent="0.25">
      <c r="A225" s="3" t="s">
        <v>43</v>
      </c>
      <c r="B225" s="3" t="s">
        <v>1748</v>
      </c>
      <c r="C225" s="3" t="s">
        <v>1555</v>
      </c>
      <c r="D225" s="3" t="s">
        <v>1749</v>
      </c>
      <c r="E225" s="3" t="s">
        <v>950</v>
      </c>
      <c r="F225" s="3" t="s">
        <v>1750</v>
      </c>
    </row>
    <row r="226" spans="1:6" ht="15" customHeight="1" x14ac:dyDescent="0.25">
      <c r="A226" s="3" t="s">
        <v>44</v>
      </c>
      <c r="B226" s="3" t="s">
        <v>1751</v>
      </c>
      <c r="C226" s="3" t="s">
        <v>1555</v>
      </c>
      <c r="D226" s="3" t="s">
        <v>1746</v>
      </c>
      <c r="E226" s="3" t="s">
        <v>950</v>
      </c>
      <c r="F226" s="3" t="s">
        <v>1747</v>
      </c>
    </row>
    <row r="227" spans="1:6" ht="15" customHeight="1" x14ac:dyDescent="0.25">
      <c r="A227" s="3" t="s">
        <v>45</v>
      </c>
      <c r="B227" s="3" t="s">
        <v>1752</v>
      </c>
      <c r="C227" s="3" t="s">
        <v>1555</v>
      </c>
      <c r="D227" s="3" t="s">
        <v>1749</v>
      </c>
      <c r="E227" s="3" t="s">
        <v>950</v>
      </c>
      <c r="F227" s="3" t="s">
        <v>1750</v>
      </c>
    </row>
    <row r="228" spans="1:6" ht="15" customHeight="1" x14ac:dyDescent="0.25">
      <c r="A228" s="9" t="s">
        <v>46</v>
      </c>
      <c r="B228" s="9"/>
      <c r="C228" s="9"/>
      <c r="D228" s="9"/>
      <c r="E228" s="9"/>
      <c r="F228" s="9"/>
    </row>
    <row r="229" spans="1:6" ht="15" customHeight="1" x14ac:dyDescent="0.25">
      <c r="A229" s="3" t="s">
        <v>47</v>
      </c>
      <c r="B229" s="3" t="s">
        <v>1753</v>
      </c>
      <c r="C229" s="3" t="s">
        <v>920</v>
      </c>
      <c r="D229" s="3" t="s">
        <v>1754</v>
      </c>
      <c r="E229" s="3" t="s">
        <v>950</v>
      </c>
      <c r="F229" s="3" t="s">
        <v>1755</v>
      </c>
    </row>
    <row r="230" spans="1:6" ht="15" customHeight="1" x14ac:dyDescent="0.25">
      <c r="A230" s="3" t="s">
        <v>50</v>
      </c>
      <c r="B230" s="3" t="s">
        <v>1756</v>
      </c>
      <c r="C230" s="3" t="s">
        <v>920</v>
      </c>
      <c r="D230" s="3" t="s">
        <v>1757</v>
      </c>
      <c r="E230" s="3" t="s">
        <v>950</v>
      </c>
      <c r="F230" s="3" t="s">
        <v>1758</v>
      </c>
    </row>
    <row r="231" spans="1:6" ht="15" customHeight="1" x14ac:dyDescent="0.25">
      <c r="A231" s="3" t="s">
        <v>1499</v>
      </c>
      <c r="B231" s="3" t="s">
        <v>1563</v>
      </c>
      <c r="C231" s="3" t="s">
        <v>56</v>
      </c>
      <c r="D231" s="3"/>
      <c r="E231" s="3"/>
      <c r="F231" s="3"/>
    </row>
    <row r="232" spans="1:6" ht="15" customHeight="1" x14ac:dyDescent="0.25">
      <c r="A232" s="3" t="s">
        <v>1501</v>
      </c>
      <c r="B232" s="3" t="s">
        <v>1563</v>
      </c>
      <c r="C232" s="3" t="s">
        <v>56</v>
      </c>
      <c r="D232" s="3"/>
      <c r="E232" s="3"/>
      <c r="F232" s="3"/>
    </row>
    <row r="233" spans="1:6" ht="15" customHeight="1" x14ac:dyDescent="0.25">
      <c r="A233" s="6" t="s">
        <v>337</v>
      </c>
      <c r="B233" s="6"/>
      <c r="C233" s="6"/>
      <c r="D233" s="6"/>
      <c r="E233" s="6"/>
      <c r="F233" s="6"/>
    </row>
    <row r="234" spans="1:6" ht="15" customHeight="1" x14ac:dyDescent="0.25">
      <c r="A234" s="7" t="s">
        <v>1759</v>
      </c>
      <c r="B234" s="7"/>
      <c r="C234" s="7"/>
      <c r="D234" s="7"/>
      <c r="E234" s="7"/>
      <c r="F234" s="7"/>
    </row>
    <row r="235" spans="1:6" ht="15" customHeight="1" x14ac:dyDescent="0.25">
      <c r="A235" s="3" t="s">
        <v>41</v>
      </c>
      <c r="B235" s="3" t="s">
        <v>1760</v>
      </c>
      <c r="C235" s="3" t="s">
        <v>916</v>
      </c>
      <c r="D235" s="3" t="s">
        <v>1761</v>
      </c>
      <c r="E235" s="3" t="s">
        <v>962</v>
      </c>
      <c r="F235" s="3" t="s">
        <v>1762</v>
      </c>
    </row>
    <row r="236" spans="1:6" ht="15" customHeight="1" x14ac:dyDescent="0.25">
      <c r="A236" s="3" t="s">
        <v>43</v>
      </c>
      <c r="B236" s="3" t="s">
        <v>1763</v>
      </c>
      <c r="C236" s="3" t="s">
        <v>916</v>
      </c>
      <c r="D236" s="3" t="s">
        <v>1764</v>
      </c>
      <c r="E236" s="3" t="s">
        <v>962</v>
      </c>
      <c r="F236" s="3" t="s">
        <v>1765</v>
      </c>
    </row>
    <row r="237" spans="1:6" ht="15" customHeight="1" x14ac:dyDescent="0.25">
      <c r="A237" s="3" t="s">
        <v>44</v>
      </c>
      <c r="B237" s="3" t="s">
        <v>1766</v>
      </c>
      <c r="C237" s="3" t="s">
        <v>519</v>
      </c>
      <c r="D237" s="3" t="s">
        <v>1767</v>
      </c>
      <c r="E237" s="3" t="s">
        <v>532</v>
      </c>
      <c r="F237" s="3" t="s">
        <v>1703</v>
      </c>
    </row>
    <row r="238" spans="1:6" ht="15" customHeight="1" x14ac:dyDescent="0.25">
      <c r="A238" s="3" t="s">
        <v>45</v>
      </c>
      <c r="B238" s="3" t="s">
        <v>1768</v>
      </c>
      <c r="C238" s="3" t="s">
        <v>519</v>
      </c>
      <c r="D238" s="3" t="s">
        <v>1769</v>
      </c>
      <c r="E238" s="3" t="s">
        <v>532</v>
      </c>
      <c r="F238" s="3" t="s">
        <v>1770</v>
      </c>
    </row>
    <row r="239" spans="1:6" ht="15" customHeight="1" x14ac:dyDescent="0.25">
      <c r="A239" s="9" t="s">
        <v>46</v>
      </c>
      <c r="B239" s="9"/>
      <c r="C239" s="9"/>
      <c r="D239" s="9"/>
      <c r="E239" s="9"/>
      <c r="F239" s="9"/>
    </row>
    <row r="240" spans="1:6" ht="15" customHeight="1" x14ac:dyDescent="0.25">
      <c r="A240" s="3" t="s">
        <v>47</v>
      </c>
      <c r="B240" s="3" t="s">
        <v>1771</v>
      </c>
      <c r="C240" s="3" t="s">
        <v>17</v>
      </c>
      <c r="D240" s="3" t="s">
        <v>1772</v>
      </c>
      <c r="E240" s="3" t="s">
        <v>103</v>
      </c>
      <c r="F240" s="3"/>
    </row>
    <row r="241" spans="1:6" ht="15" customHeight="1" x14ac:dyDescent="0.25">
      <c r="A241" s="3" t="s">
        <v>50</v>
      </c>
      <c r="B241" s="3" t="s">
        <v>1773</v>
      </c>
      <c r="C241" s="3" t="s">
        <v>17</v>
      </c>
      <c r="D241" s="3" t="s">
        <v>1772</v>
      </c>
      <c r="E241" s="3" t="s">
        <v>103</v>
      </c>
      <c r="F241" s="3"/>
    </row>
    <row r="242" spans="1:6" ht="15" customHeight="1" x14ac:dyDescent="0.25">
      <c r="A242" s="3" t="s">
        <v>1499</v>
      </c>
      <c r="B242" s="3" t="s">
        <v>1500</v>
      </c>
      <c r="C242" s="3" t="s">
        <v>88</v>
      </c>
      <c r="D242" s="3"/>
      <c r="E242" s="3"/>
      <c r="F242" s="3"/>
    </row>
    <row r="243" spans="1:6" ht="15" customHeight="1" x14ac:dyDescent="0.25">
      <c r="A243" s="3" t="s">
        <v>1501</v>
      </c>
      <c r="B243" s="3" t="s">
        <v>1500</v>
      </c>
      <c r="C243" s="3" t="s">
        <v>88</v>
      </c>
      <c r="D243" s="3"/>
      <c r="E243" s="3"/>
      <c r="F243" s="3"/>
    </row>
    <row r="244" spans="1:6" ht="15" customHeight="1" x14ac:dyDescent="0.25">
      <c r="A244" s="7" t="s">
        <v>1774</v>
      </c>
      <c r="B244" s="7"/>
      <c r="C244" s="7"/>
      <c r="D244" s="7"/>
      <c r="E244" s="7"/>
      <c r="F244" s="7"/>
    </row>
    <row r="245" spans="1:6" ht="15" customHeight="1" x14ac:dyDescent="0.25">
      <c r="A245" s="3" t="s">
        <v>41</v>
      </c>
      <c r="B245" s="3" t="s">
        <v>1775</v>
      </c>
      <c r="C245" s="3" t="s">
        <v>519</v>
      </c>
      <c r="D245" s="3" t="s">
        <v>1776</v>
      </c>
      <c r="E245" s="3" t="s">
        <v>532</v>
      </c>
      <c r="F245" s="3" t="s">
        <v>1770</v>
      </c>
    </row>
    <row r="246" spans="1:6" ht="15" customHeight="1" x14ac:dyDescent="0.25">
      <c r="A246" s="3" t="s">
        <v>43</v>
      </c>
      <c r="B246" s="3" t="s">
        <v>1777</v>
      </c>
      <c r="C246" s="3" t="s">
        <v>519</v>
      </c>
      <c r="D246" s="3" t="s">
        <v>1778</v>
      </c>
      <c r="E246" s="3" t="s">
        <v>532</v>
      </c>
      <c r="F246" s="3" t="s">
        <v>1779</v>
      </c>
    </row>
    <row r="247" spans="1:6" ht="15" customHeight="1" x14ac:dyDescent="0.25">
      <c r="A247" s="3" t="s">
        <v>44</v>
      </c>
      <c r="B247" s="3" t="s">
        <v>1780</v>
      </c>
      <c r="C247" s="3" t="s">
        <v>15</v>
      </c>
      <c r="D247" s="3" t="s">
        <v>1711</v>
      </c>
      <c r="E247" s="3" t="s">
        <v>1712</v>
      </c>
      <c r="F247" s="3" t="s">
        <v>1713</v>
      </c>
    </row>
    <row r="248" spans="1:6" ht="15" customHeight="1" x14ac:dyDescent="0.25">
      <c r="A248" s="3" t="s">
        <v>45</v>
      </c>
      <c r="B248" s="3" t="s">
        <v>1781</v>
      </c>
      <c r="C248" s="3" t="s">
        <v>15</v>
      </c>
      <c r="D248" s="3" t="s">
        <v>1782</v>
      </c>
      <c r="E248" s="3" t="s">
        <v>1712</v>
      </c>
      <c r="F248" s="3" t="s">
        <v>1783</v>
      </c>
    </row>
    <row r="249" spans="1:6" ht="15" customHeight="1" x14ac:dyDescent="0.25">
      <c r="A249" s="9" t="s">
        <v>46</v>
      </c>
      <c r="B249" s="9"/>
      <c r="C249" s="9"/>
      <c r="D249" s="9"/>
      <c r="E249" s="9"/>
      <c r="F249" s="9"/>
    </row>
    <row r="250" spans="1:6" ht="15" customHeight="1" x14ac:dyDescent="0.25">
      <c r="A250" s="3" t="s">
        <v>47</v>
      </c>
      <c r="B250" s="3" t="s">
        <v>1784</v>
      </c>
      <c r="C250" s="3" t="s">
        <v>920</v>
      </c>
      <c r="D250" s="3" t="s">
        <v>1785</v>
      </c>
      <c r="E250" s="3" t="s">
        <v>950</v>
      </c>
      <c r="F250" s="3" t="s">
        <v>1786</v>
      </c>
    </row>
    <row r="251" spans="1:6" ht="15" customHeight="1" x14ac:dyDescent="0.25">
      <c r="A251" s="3" t="s">
        <v>50</v>
      </c>
      <c r="B251" s="3" t="s">
        <v>1787</v>
      </c>
      <c r="C251" s="3" t="s">
        <v>920</v>
      </c>
      <c r="D251" s="3" t="s">
        <v>1439</v>
      </c>
      <c r="E251" s="3" t="s">
        <v>950</v>
      </c>
      <c r="F251" s="3" t="s">
        <v>1786</v>
      </c>
    </row>
    <row r="252" spans="1:6" ht="15" customHeight="1" x14ac:dyDescent="0.25">
      <c r="A252" s="3" t="s">
        <v>1499</v>
      </c>
      <c r="B252" s="3" t="s">
        <v>1518</v>
      </c>
      <c r="C252" s="3" t="s">
        <v>68</v>
      </c>
      <c r="D252" s="3"/>
      <c r="E252" s="3"/>
      <c r="F252" s="3"/>
    </row>
    <row r="253" spans="1:6" ht="15" customHeight="1" x14ac:dyDescent="0.25">
      <c r="A253" s="3" t="s">
        <v>1501</v>
      </c>
      <c r="B253" s="3" t="s">
        <v>1518</v>
      </c>
      <c r="C253" s="3" t="s">
        <v>68</v>
      </c>
      <c r="D253" s="3"/>
      <c r="E253" s="3"/>
      <c r="F253" s="3"/>
    </row>
    <row r="254" spans="1:6" ht="15" customHeight="1" x14ac:dyDescent="0.25">
      <c r="A254" s="7" t="s">
        <v>1788</v>
      </c>
      <c r="B254" s="7"/>
      <c r="C254" s="7"/>
      <c r="D254" s="7"/>
      <c r="E254" s="7"/>
      <c r="F254" s="7"/>
    </row>
    <row r="255" spans="1:6" ht="15" customHeight="1" x14ac:dyDescent="0.25">
      <c r="A255" s="3" t="s">
        <v>41</v>
      </c>
      <c r="B255" s="3" t="s">
        <v>1789</v>
      </c>
      <c r="C255" s="3" t="s">
        <v>916</v>
      </c>
      <c r="D255" s="3" t="s">
        <v>1790</v>
      </c>
      <c r="E255" s="3" t="s">
        <v>95</v>
      </c>
      <c r="F255" s="3" t="s">
        <v>1791</v>
      </c>
    </row>
    <row r="256" spans="1:6" ht="15" customHeight="1" x14ac:dyDescent="0.25">
      <c r="A256" s="3" t="s">
        <v>43</v>
      </c>
      <c r="B256" s="3" t="s">
        <v>1792</v>
      </c>
      <c r="C256" s="3" t="s">
        <v>916</v>
      </c>
      <c r="D256" s="3" t="s">
        <v>1793</v>
      </c>
      <c r="E256" s="3" t="s">
        <v>95</v>
      </c>
      <c r="F256" s="3" t="s">
        <v>1794</v>
      </c>
    </row>
    <row r="257" spans="1:6" ht="15" customHeight="1" x14ac:dyDescent="0.25">
      <c r="A257" s="3" t="s">
        <v>44</v>
      </c>
      <c r="B257" s="3" t="s">
        <v>1795</v>
      </c>
      <c r="C257" s="3" t="s">
        <v>22</v>
      </c>
      <c r="D257" s="3" t="s">
        <v>1796</v>
      </c>
      <c r="E257" s="3" t="s">
        <v>213</v>
      </c>
      <c r="F257" s="3" t="s">
        <v>1725</v>
      </c>
    </row>
    <row r="258" spans="1:6" ht="15" customHeight="1" x14ac:dyDescent="0.25">
      <c r="A258" s="3" t="s">
        <v>45</v>
      </c>
      <c r="B258" s="3"/>
      <c r="C258" s="3" t="s">
        <v>65</v>
      </c>
      <c r="D258" s="3"/>
      <c r="E258" s="3"/>
      <c r="F258" s="3"/>
    </row>
    <row r="259" spans="1:6" ht="15" customHeight="1" x14ac:dyDescent="0.25">
      <c r="A259" s="9" t="s">
        <v>46</v>
      </c>
      <c r="B259" s="9"/>
      <c r="C259" s="9"/>
      <c r="D259" s="9"/>
      <c r="E259" s="9"/>
      <c r="F259" s="9"/>
    </row>
    <row r="260" spans="1:6" ht="15" customHeight="1" x14ac:dyDescent="0.25">
      <c r="A260" s="3" t="s">
        <v>47</v>
      </c>
      <c r="B260" s="3" t="s">
        <v>1797</v>
      </c>
      <c r="C260" s="3" t="s">
        <v>18</v>
      </c>
      <c r="D260" s="3" t="s">
        <v>1798</v>
      </c>
      <c r="E260" s="3" t="s">
        <v>127</v>
      </c>
      <c r="F260" s="3" t="s">
        <v>1532</v>
      </c>
    </row>
    <row r="261" spans="1:6" ht="15" customHeight="1" x14ac:dyDescent="0.25">
      <c r="A261" s="3" t="s">
        <v>50</v>
      </c>
      <c r="B261" s="3"/>
      <c r="C261" s="3" t="s">
        <v>65</v>
      </c>
      <c r="D261" s="3"/>
      <c r="E261" s="3"/>
      <c r="F261" s="3"/>
    </row>
    <row r="262" spans="1:6" ht="15" customHeight="1" x14ac:dyDescent="0.25">
      <c r="A262" s="3" t="s">
        <v>1499</v>
      </c>
      <c r="B262" s="3" t="s">
        <v>1799</v>
      </c>
      <c r="C262" s="3" t="s">
        <v>1483</v>
      </c>
      <c r="D262" s="3" t="s">
        <v>1800</v>
      </c>
      <c r="E262" s="3" t="s">
        <v>1535</v>
      </c>
      <c r="F262" s="3" t="s">
        <v>1801</v>
      </c>
    </row>
    <row r="263" spans="1:6" ht="15" customHeight="1" x14ac:dyDescent="0.25">
      <c r="A263" s="3" t="s">
        <v>1501</v>
      </c>
      <c r="B263" s="3" t="s">
        <v>1802</v>
      </c>
      <c r="C263" s="3" t="s">
        <v>1483</v>
      </c>
      <c r="D263" s="3" t="s">
        <v>1803</v>
      </c>
      <c r="E263" s="3" t="s">
        <v>1535</v>
      </c>
      <c r="F263" s="3" t="s">
        <v>1804</v>
      </c>
    </row>
    <row r="264" spans="1:6" ht="15" customHeight="1" x14ac:dyDescent="0.25">
      <c r="A264" s="7" t="s">
        <v>1805</v>
      </c>
      <c r="B264" s="7"/>
      <c r="C264" s="7"/>
      <c r="D264" s="7"/>
      <c r="E264" s="7"/>
      <c r="F264" s="7"/>
    </row>
    <row r="265" spans="1:6" ht="15" customHeight="1" x14ac:dyDescent="0.25">
      <c r="A265" s="3" t="s">
        <v>41</v>
      </c>
      <c r="B265" s="3" t="s">
        <v>1541</v>
      </c>
      <c r="C265" s="3" t="s">
        <v>94</v>
      </c>
      <c r="D265" s="3"/>
      <c r="E265" s="3"/>
      <c r="F265" s="3"/>
    </row>
    <row r="266" spans="1:6" ht="15" customHeight="1" x14ac:dyDescent="0.25">
      <c r="A266" s="3" t="s">
        <v>43</v>
      </c>
      <c r="B266" s="3" t="s">
        <v>1541</v>
      </c>
      <c r="C266" s="3" t="s">
        <v>94</v>
      </c>
      <c r="D266" s="3"/>
      <c r="E266" s="3"/>
      <c r="F266" s="3"/>
    </row>
    <row r="267" spans="1:6" ht="15" customHeight="1" x14ac:dyDescent="0.25">
      <c r="A267" s="3" t="s">
        <v>44</v>
      </c>
      <c r="B267" s="3" t="s">
        <v>1542</v>
      </c>
      <c r="C267" s="3" t="s">
        <v>90</v>
      </c>
      <c r="D267" s="3"/>
      <c r="E267" s="3"/>
      <c r="F267" s="3"/>
    </row>
    <row r="268" spans="1:6" ht="15" customHeight="1" x14ac:dyDescent="0.25">
      <c r="A268" s="3" t="s">
        <v>45</v>
      </c>
      <c r="B268" s="3" t="s">
        <v>1542</v>
      </c>
      <c r="C268" s="3" t="s">
        <v>90</v>
      </c>
      <c r="D268" s="3"/>
      <c r="E268" s="3"/>
      <c r="F268" s="3"/>
    </row>
    <row r="269" spans="1:6" ht="15" customHeight="1" x14ac:dyDescent="0.25">
      <c r="A269" s="9" t="s">
        <v>46</v>
      </c>
      <c r="B269" s="9"/>
      <c r="C269" s="9"/>
      <c r="D269" s="9"/>
      <c r="E269" s="9"/>
      <c r="F269" s="9"/>
    </row>
    <row r="270" spans="1:6" ht="15" customHeight="1" x14ac:dyDescent="0.25">
      <c r="A270" s="3" t="s">
        <v>47</v>
      </c>
      <c r="B270" s="3" t="s">
        <v>1806</v>
      </c>
      <c r="C270" s="3" t="s">
        <v>1544</v>
      </c>
      <c r="D270" s="3" t="s">
        <v>1807</v>
      </c>
      <c r="E270" s="3" t="s">
        <v>1546</v>
      </c>
      <c r="F270" s="3" t="s">
        <v>1808</v>
      </c>
    </row>
    <row r="271" spans="1:6" ht="15" customHeight="1" x14ac:dyDescent="0.25">
      <c r="A271" s="3" t="s">
        <v>50</v>
      </c>
      <c r="B271" s="3" t="s">
        <v>1809</v>
      </c>
      <c r="C271" s="3" t="s">
        <v>1544</v>
      </c>
      <c r="D271" s="3" t="s">
        <v>1810</v>
      </c>
      <c r="E271" s="3" t="s">
        <v>1546</v>
      </c>
      <c r="F271" s="3" t="s">
        <v>1811</v>
      </c>
    </row>
    <row r="272" spans="1:6" ht="15" customHeight="1" x14ac:dyDescent="0.25">
      <c r="A272" s="3" t="s">
        <v>1499</v>
      </c>
      <c r="B272" s="3" t="s">
        <v>1812</v>
      </c>
      <c r="C272" s="3" t="s">
        <v>1544</v>
      </c>
      <c r="D272" s="3" t="s">
        <v>1807</v>
      </c>
      <c r="E272" s="3" t="s">
        <v>1546</v>
      </c>
      <c r="F272" s="3" t="s">
        <v>1808</v>
      </c>
    </row>
    <row r="273" spans="1:6" ht="15" customHeight="1" x14ac:dyDescent="0.25">
      <c r="A273" s="3" t="s">
        <v>1501</v>
      </c>
      <c r="B273" s="3" t="s">
        <v>1813</v>
      </c>
      <c r="C273" s="3" t="s">
        <v>1544</v>
      </c>
      <c r="D273" s="3" t="s">
        <v>1810</v>
      </c>
      <c r="E273" s="3" t="s">
        <v>1546</v>
      </c>
      <c r="F273" s="3" t="s">
        <v>1811</v>
      </c>
    </row>
    <row r="274" spans="1:6" ht="15" customHeight="1" x14ac:dyDescent="0.25">
      <c r="A274" s="7" t="s">
        <v>1814</v>
      </c>
      <c r="B274" s="7"/>
      <c r="C274" s="7"/>
      <c r="D274" s="7"/>
      <c r="E274" s="7"/>
      <c r="F274" s="7"/>
    </row>
    <row r="275" spans="1:6" ht="15" customHeight="1" x14ac:dyDescent="0.25">
      <c r="A275" s="3" t="s">
        <v>41</v>
      </c>
      <c r="B275" s="3" t="s">
        <v>1815</v>
      </c>
      <c r="C275" s="3" t="s">
        <v>20</v>
      </c>
      <c r="D275" s="3" t="s">
        <v>1816</v>
      </c>
      <c r="E275" s="3" t="s">
        <v>1528</v>
      </c>
      <c r="F275" s="3" t="s">
        <v>1817</v>
      </c>
    </row>
    <row r="276" spans="1:6" ht="15" customHeight="1" x14ac:dyDescent="0.25">
      <c r="A276" s="3" t="s">
        <v>43</v>
      </c>
      <c r="B276" s="3" t="s">
        <v>1818</v>
      </c>
      <c r="C276" s="3" t="s">
        <v>20</v>
      </c>
      <c r="D276" s="3" t="s">
        <v>1816</v>
      </c>
      <c r="E276" s="3" t="s">
        <v>1528</v>
      </c>
      <c r="F276" s="3" t="s">
        <v>1817</v>
      </c>
    </row>
    <row r="277" spans="1:6" ht="15" customHeight="1" x14ac:dyDescent="0.25">
      <c r="A277" s="3" t="s">
        <v>44</v>
      </c>
      <c r="B277" s="3" t="s">
        <v>1819</v>
      </c>
      <c r="C277" s="3" t="s">
        <v>20</v>
      </c>
      <c r="D277" s="3" t="s">
        <v>1816</v>
      </c>
      <c r="E277" s="3" t="s">
        <v>1528</v>
      </c>
      <c r="F277" s="3" t="s">
        <v>1817</v>
      </c>
    </row>
    <row r="278" spans="1:6" ht="15" customHeight="1" x14ac:dyDescent="0.25">
      <c r="A278" s="3" t="s">
        <v>45</v>
      </c>
      <c r="B278" s="3" t="s">
        <v>1820</v>
      </c>
      <c r="C278" s="3" t="s">
        <v>20</v>
      </c>
      <c r="D278" s="3" t="s">
        <v>1816</v>
      </c>
      <c r="E278" s="3" t="s">
        <v>1528</v>
      </c>
      <c r="F278" s="3" t="s">
        <v>1817</v>
      </c>
    </row>
    <row r="279" spans="1:6" ht="15" customHeight="1" x14ac:dyDescent="0.25">
      <c r="A279" s="9" t="s">
        <v>46</v>
      </c>
      <c r="B279" s="9"/>
      <c r="C279" s="9"/>
      <c r="D279" s="9"/>
      <c r="E279" s="9"/>
      <c r="F279" s="9"/>
    </row>
    <row r="280" spans="1:6" ht="15" customHeight="1" x14ac:dyDescent="0.25">
      <c r="A280" s="3" t="s">
        <v>47</v>
      </c>
      <c r="B280" s="3" t="s">
        <v>1821</v>
      </c>
      <c r="C280" s="3" t="s">
        <v>523</v>
      </c>
      <c r="D280" s="3" t="s">
        <v>1822</v>
      </c>
      <c r="E280" s="3" t="s">
        <v>213</v>
      </c>
      <c r="F280" s="3"/>
    </row>
    <row r="281" spans="1:6" ht="15" customHeight="1" x14ac:dyDescent="0.25">
      <c r="A281" s="3" t="s">
        <v>50</v>
      </c>
      <c r="B281" s="3" t="s">
        <v>1823</v>
      </c>
      <c r="C281" s="3" t="s">
        <v>523</v>
      </c>
      <c r="D281" s="3" t="s">
        <v>1822</v>
      </c>
      <c r="E281" s="3" t="s">
        <v>213</v>
      </c>
      <c r="F281" s="3"/>
    </row>
    <row r="282" spans="1:6" ht="15" customHeight="1" x14ac:dyDescent="0.25">
      <c r="A282" s="3" t="s">
        <v>1499</v>
      </c>
      <c r="B282" s="3" t="s">
        <v>1563</v>
      </c>
      <c r="C282" s="3" t="s">
        <v>56</v>
      </c>
      <c r="D282" s="3"/>
      <c r="E282" s="3"/>
      <c r="F282" s="3"/>
    </row>
    <row r="283" spans="1:6" ht="15" customHeight="1" x14ac:dyDescent="0.25">
      <c r="A283" s="3" t="s">
        <v>1501</v>
      </c>
      <c r="B283" s="3" t="s">
        <v>1563</v>
      </c>
      <c r="C283" s="3" t="s">
        <v>56</v>
      </c>
      <c r="D283" s="3"/>
      <c r="E283" s="3"/>
      <c r="F283" s="3"/>
    </row>
    <row r="284" spans="1:6" ht="15" customHeight="1" x14ac:dyDescent="0.25">
      <c r="A284" s="6" t="s">
        <v>399</v>
      </c>
      <c r="B284" s="6"/>
      <c r="C284" s="6"/>
      <c r="D284" s="6"/>
      <c r="E284" s="6"/>
      <c r="F284" s="6"/>
    </row>
    <row r="285" spans="1:6" ht="15" customHeight="1" x14ac:dyDescent="0.25">
      <c r="A285" s="7" t="s">
        <v>1824</v>
      </c>
      <c r="B285" s="7"/>
      <c r="C285" s="7"/>
      <c r="D285" s="7"/>
      <c r="E285" s="7"/>
      <c r="F285" s="7"/>
    </row>
    <row r="286" spans="1:6" ht="15" customHeight="1" x14ac:dyDescent="0.25">
      <c r="A286" s="3" t="s">
        <v>41</v>
      </c>
      <c r="B286" s="3" t="s">
        <v>1825</v>
      </c>
      <c r="C286" s="3" t="s">
        <v>916</v>
      </c>
      <c r="D286" s="3" t="s">
        <v>1826</v>
      </c>
      <c r="E286" s="3" t="s">
        <v>926</v>
      </c>
      <c r="F286" s="3" t="s">
        <v>1827</v>
      </c>
    </row>
    <row r="287" spans="1:6" ht="15" customHeight="1" x14ac:dyDescent="0.25">
      <c r="A287" s="3" t="s">
        <v>43</v>
      </c>
      <c r="B287" s="3" t="s">
        <v>1828</v>
      </c>
      <c r="C287" s="3" t="s">
        <v>916</v>
      </c>
      <c r="D287" s="3" t="s">
        <v>1829</v>
      </c>
      <c r="E287" s="3" t="s">
        <v>926</v>
      </c>
      <c r="F287" s="3" t="s">
        <v>1830</v>
      </c>
    </row>
    <row r="288" spans="1:6" ht="15" customHeight="1" x14ac:dyDescent="0.25">
      <c r="A288" s="3" t="s">
        <v>44</v>
      </c>
      <c r="B288" s="3" t="s">
        <v>1831</v>
      </c>
      <c r="C288" s="3" t="s">
        <v>519</v>
      </c>
      <c r="D288" s="3" t="s">
        <v>1832</v>
      </c>
      <c r="E288" s="3" t="s">
        <v>532</v>
      </c>
      <c r="F288" s="3" t="s">
        <v>1779</v>
      </c>
    </row>
    <row r="289" spans="1:6" ht="15" customHeight="1" x14ac:dyDescent="0.25">
      <c r="A289" s="3" t="s">
        <v>45</v>
      </c>
      <c r="B289" s="3" t="s">
        <v>1833</v>
      </c>
      <c r="C289" s="3" t="s">
        <v>519</v>
      </c>
      <c r="D289" s="3" t="s">
        <v>1834</v>
      </c>
      <c r="E289" s="3" t="s">
        <v>532</v>
      </c>
      <c r="F289" s="3" t="s">
        <v>1835</v>
      </c>
    </row>
    <row r="290" spans="1:6" ht="15" customHeight="1" x14ac:dyDescent="0.25">
      <c r="A290" s="9" t="s">
        <v>46</v>
      </c>
      <c r="B290" s="9"/>
      <c r="C290" s="9"/>
      <c r="D290" s="9"/>
      <c r="E290" s="9"/>
      <c r="F290" s="9"/>
    </row>
    <row r="291" spans="1:6" ht="15" customHeight="1" x14ac:dyDescent="0.25">
      <c r="A291" s="3" t="s">
        <v>47</v>
      </c>
      <c r="B291" s="3" t="s">
        <v>1836</v>
      </c>
      <c r="C291" s="3" t="s">
        <v>17</v>
      </c>
      <c r="D291" s="3" t="s">
        <v>1837</v>
      </c>
      <c r="E291" s="3" t="s">
        <v>103</v>
      </c>
      <c r="F291" s="3"/>
    </row>
    <row r="292" spans="1:6" ht="15" customHeight="1" x14ac:dyDescent="0.25">
      <c r="A292" s="3" t="s">
        <v>50</v>
      </c>
      <c r="B292" s="3" t="s">
        <v>1838</v>
      </c>
      <c r="C292" s="3" t="s">
        <v>17</v>
      </c>
      <c r="D292" s="3" t="s">
        <v>1839</v>
      </c>
      <c r="E292" s="3" t="s">
        <v>103</v>
      </c>
      <c r="F292" s="3"/>
    </row>
    <row r="293" spans="1:6" ht="15" customHeight="1" x14ac:dyDescent="0.25">
      <c r="A293" s="3" t="s">
        <v>1499</v>
      </c>
      <c r="B293" s="3" t="s">
        <v>1500</v>
      </c>
      <c r="C293" s="3" t="s">
        <v>88</v>
      </c>
      <c r="D293" s="3"/>
      <c r="E293" s="3"/>
      <c r="F293" s="3"/>
    </row>
    <row r="294" spans="1:6" ht="15" customHeight="1" x14ac:dyDescent="0.25">
      <c r="A294" s="3" t="s">
        <v>1501</v>
      </c>
      <c r="B294" s="3" t="s">
        <v>1500</v>
      </c>
      <c r="C294" s="3" t="s">
        <v>88</v>
      </c>
      <c r="D294" s="3"/>
      <c r="E294" s="3"/>
      <c r="F294" s="3"/>
    </row>
    <row r="295" spans="1:6" ht="15" customHeight="1" x14ac:dyDescent="0.25">
      <c r="A295" s="7" t="s">
        <v>1840</v>
      </c>
      <c r="B295" s="7"/>
      <c r="C295" s="7"/>
      <c r="D295" s="7"/>
      <c r="E295" s="7"/>
      <c r="F295" s="7"/>
    </row>
    <row r="296" spans="1:6" ht="15" customHeight="1" x14ac:dyDescent="0.25">
      <c r="A296" s="3" t="s">
        <v>41</v>
      </c>
      <c r="B296" s="3"/>
      <c r="C296" s="3" t="s">
        <v>65</v>
      </c>
      <c r="D296" s="3"/>
      <c r="E296" s="3"/>
      <c r="F296" s="3"/>
    </row>
    <row r="297" spans="1:6" ht="15" customHeight="1" x14ac:dyDescent="0.25">
      <c r="A297" s="3" t="s">
        <v>43</v>
      </c>
      <c r="B297" s="3"/>
      <c r="C297" s="3" t="s">
        <v>65</v>
      </c>
      <c r="D297" s="3"/>
      <c r="E297" s="3"/>
      <c r="F297" s="3"/>
    </row>
    <row r="298" spans="1:6" ht="15" customHeight="1" x14ac:dyDescent="0.25">
      <c r="A298" s="3" t="s">
        <v>44</v>
      </c>
      <c r="B298" s="3" t="s">
        <v>1841</v>
      </c>
      <c r="C298" s="3" t="s">
        <v>916</v>
      </c>
      <c r="D298" s="3" t="s">
        <v>1842</v>
      </c>
      <c r="E298" s="3" t="s">
        <v>95</v>
      </c>
      <c r="F298" s="3" t="s">
        <v>1843</v>
      </c>
    </row>
    <row r="299" spans="1:6" ht="15" customHeight="1" x14ac:dyDescent="0.25">
      <c r="A299" s="3" t="s">
        <v>45</v>
      </c>
      <c r="B299" s="3" t="s">
        <v>1844</v>
      </c>
      <c r="C299" s="3" t="s">
        <v>916</v>
      </c>
      <c r="D299" s="3" t="s">
        <v>1845</v>
      </c>
      <c r="E299" s="3" t="s">
        <v>95</v>
      </c>
      <c r="F299" s="3" t="s">
        <v>1843</v>
      </c>
    </row>
    <row r="300" spans="1:6" ht="15" customHeight="1" x14ac:dyDescent="0.25">
      <c r="A300" s="9" t="s">
        <v>46</v>
      </c>
      <c r="B300" s="9"/>
      <c r="C300" s="9"/>
      <c r="D300" s="9"/>
      <c r="E300" s="9"/>
      <c r="F300" s="9"/>
    </row>
    <row r="301" spans="1:6" ht="15" customHeight="1" x14ac:dyDescent="0.25">
      <c r="A301" s="3" t="s">
        <v>47</v>
      </c>
      <c r="B301" s="3" t="s">
        <v>1846</v>
      </c>
      <c r="C301" s="3" t="s">
        <v>15</v>
      </c>
      <c r="D301" s="3" t="s">
        <v>1782</v>
      </c>
      <c r="E301" s="3" t="s">
        <v>1712</v>
      </c>
      <c r="F301" s="3" t="s">
        <v>1783</v>
      </c>
    </row>
    <row r="302" spans="1:6" ht="15" customHeight="1" x14ac:dyDescent="0.25">
      <c r="A302" s="3" t="s">
        <v>50</v>
      </c>
      <c r="B302" s="3" t="s">
        <v>1847</v>
      </c>
      <c r="C302" s="3" t="s">
        <v>15</v>
      </c>
      <c r="D302" s="3" t="s">
        <v>1782</v>
      </c>
      <c r="E302" s="3" t="s">
        <v>1712</v>
      </c>
      <c r="F302" s="3" t="s">
        <v>1783</v>
      </c>
    </row>
    <row r="303" spans="1:6" ht="15" customHeight="1" x14ac:dyDescent="0.25">
      <c r="A303" s="3" t="s">
        <v>1499</v>
      </c>
      <c r="B303" s="3" t="s">
        <v>1518</v>
      </c>
      <c r="C303" s="3" t="s">
        <v>68</v>
      </c>
      <c r="D303" s="3"/>
      <c r="E303" s="3"/>
      <c r="F303" s="3"/>
    </row>
    <row r="304" spans="1:6" ht="15" customHeight="1" x14ac:dyDescent="0.25">
      <c r="A304" s="3" t="s">
        <v>1501</v>
      </c>
      <c r="B304" s="3" t="s">
        <v>1518</v>
      </c>
      <c r="C304" s="3" t="s">
        <v>68</v>
      </c>
      <c r="D304" s="3"/>
      <c r="E304" s="3"/>
      <c r="F304" s="3"/>
    </row>
    <row r="305" spans="1:6" ht="15" customHeight="1" x14ac:dyDescent="0.25">
      <c r="A305" s="7" t="s">
        <v>1848</v>
      </c>
      <c r="B305" s="7"/>
      <c r="C305" s="7"/>
      <c r="D305" s="7"/>
      <c r="E305" s="7"/>
      <c r="F305" s="7"/>
    </row>
    <row r="306" spans="1:6" ht="15" customHeight="1" x14ac:dyDescent="0.25">
      <c r="A306" s="3" t="s">
        <v>41</v>
      </c>
      <c r="B306" s="3" t="s">
        <v>1849</v>
      </c>
      <c r="C306" s="3" t="s">
        <v>916</v>
      </c>
      <c r="D306" s="3" t="s">
        <v>1850</v>
      </c>
      <c r="E306" s="3" t="s">
        <v>95</v>
      </c>
      <c r="F306" s="3" t="s">
        <v>1851</v>
      </c>
    </row>
    <row r="307" spans="1:6" ht="15" customHeight="1" x14ac:dyDescent="0.25">
      <c r="A307" s="3" t="s">
        <v>43</v>
      </c>
      <c r="B307" s="3" t="s">
        <v>1852</v>
      </c>
      <c r="C307" s="3" t="s">
        <v>916</v>
      </c>
      <c r="D307" s="3" t="s">
        <v>1853</v>
      </c>
      <c r="E307" s="3" t="s">
        <v>95</v>
      </c>
      <c r="F307" s="3" t="s">
        <v>1854</v>
      </c>
    </row>
    <row r="308" spans="1:6" ht="15" customHeight="1" x14ac:dyDescent="0.25">
      <c r="A308" s="3" t="s">
        <v>44</v>
      </c>
      <c r="B308" s="3" t="s">
        <v>1855</v>
      </c>
      <c r="C308" s="3" t="s">
        <v>22</v>
      </c>
      <c r="D308" s="3" t="s">
        <v>1856</v>
      </c>
      <c r="E308" s="3" t="s">
        <v>213</v>
      </c>
      <c r="F308" s="3" t="s">
        <v>1725</v>
      </c>
    </row>
    <row r="309" spans="1:6" ht="15" customHeight="1" x14ac:dyDescent="0.25">
      <c r="A309" s="3" t="s">
        <v>45</v>
      </c>
      <c r="B309" s="3"/>
      <c r="C309" s="3" t="s">
        <v>65</v>
      </c>
      <c r="D309" s="3"/>
      <c r="E309" s="3"/>
      <c r="F309" s="3"/>
    </row>
    <row r="310" spans="1:6" ht="15" customHeight="1" x14ac:dyDescent="0.25">
      <c r="A310" s="9" t="s">
        <v>46</v>
      </c>
      <c r="B310" s="9"/>
      <c r="C310" s="9"/>
      <c r="D310" s="9"/>
      <c r="E310" s="9"/>
      <c r="F310" s="9"/>
    </row>
    <row r="311" spans="1:6" ht="15" customHeight="1" x14ac:dyDescent="0.25">
      <c r="A311" s="3" t="s">
        <v>47</v>
      </c>
      <c r="B311" s="3" t="s">
        <v>1857</v>
      </c>
      <c r="C311" s="3" t="s">
        <v>18</v>
      </c>
      <c r="D311" s="3" t="s">
        <v>1858</v>
      </c>
      <c r="E311" s="3" t="s">
        <v>127</v>
      </c>
      <c r="F311" s="3" t="s">
        <v>1532</v>
      </c>
    </row>
    <row r="312" spans="1:6" ht="15" customHeight="1" x14ac:dyDescent="0.25">
      <c r="A312" s="3" t="s">
        <v>50</v>
      </c>
      <c r="B312" s="3"/>
      <c r="C312" s="3" t="s">
        <v>65</v>
      </c>
      <c r="D312" s="3"/>
      <c r="E312" s="3"/>
      <c r="F312" s="3"/>
    </row>
    <row r="313" spans="1:6" ht="15" customHeight="1" x14ac:dyDescent="0.25">
      <c r="A313" s="3" t="s">
        <v>1499</v>
      </c>
      <c r="B313" s="3" t="s">
        <v>1859</v>
      </c>
      <c r="C313" s="3" t="s">
        <v>1483</v>
      </c>
      <c r="D313" s="3" t="s">
        <v>1803</v>
      </c>
      <c r="E313" s="3" t="s">
        <v>1535</v>
      </c>
      <c r="F313" s="3" t="s">
        <v>1804</v>
      </c>
    </row>
    <row r="314" spans="1:6" ht="15" customHeight="1" x14ac:dyDescent="0.25">
      <c r="A314" s="3" t="s">
        <v>1501</v>
      </c>
      <c r="B314" s="3" t="s">
        <v>1860</v>
      </c>
      <c r="C314" s="3" t="s">
        <v>1483</v>
      </c>
      <c r="D314" s="3" t="s">
        <v>1861</v>
      </c>
      <c r="E314" s="3" t="s">
        <v>1535</v>
      </c>
      <c r="F314" s="3" t="s">
        <v>1862</v>
      </c>
    </row>
    <row r="315" spans="1:6" ht="15" customHeight="1" x14ac:dyDescent="0.25">
      <c r="A315" s="7" t="s">
        <v>1863</v>
      </c>
      <c r="B315" s="7"/>
      <c r="C315" s="7"/>
      <c r="D315" s="7"/>
      <c r="E315" s="7"/>
      <c r="F315" s="7"/>
    </row>
    <row r="316" spans="1:6" ht="15" customHeight="1" x14ac:dyDescent="0.25">
      <c r="A316" s="3" t="s">
        <v>41</v>
      </c>
      <c r="B316" s="3" t="s">
        <v>1541</v>
      </c>
      <c r="C316" s="3" t="s">
        <v>94</v>
      </c>
      <c r="D316" s="3"/>
      <c r="E316" s="3"/>
      <c r="F316" s="3"/>
    </row>
    <row r="317" spans="1:6" ht="15" customHeight="1" x14ac:dyDescent="0.25">
      <c r="A317" s="3" t="s">
        <v>43</v>
      </c>
      <c r="B317" s="3" t="s">
        <v>1541</v>
      </c>
      <c r="C317" s="3" t="s">
        <v>94</v>
      </c>
      <c r="D317" s="3"/>
      <c r="E317" s="3"/>
      <c r="F317" s="3"/>
    </row>
    <row r="318" spans="1:6" ht="15" customHeight="1" x14ac:dyDescent="0.25">
      <c r="A318" s="3" t="s">
        <v>44</v>
      </c>
      <c r="B318" s="3" t="s">
        <v>1542</v>
      </c>
      <c r="C318" s="3" t="s">
        <v>90</v>
      </c>
      <c r="D318" s="3"/>
      <c r="E318" s="3"/>
      <c r="F318" s="3"/>
    </row>
    <row r="319" spans="1:6" ht="15" customHeight="1" x14ac:dyDescent="0.25">
      <c r="A319" s="3" t="s">
        <v>45</v>
      </c>
      <c r="B319" s="3" t="s">
        <v>1542</v>
      </c>
      <c r="C319" s="3" t="s">
        <v>90</v>
      </c>
      <c r="D319" s="3"/>
      <c r="E319" s="3"/>
      <c r="F319" s="3"/>
    </row>
    <row r="320" spans="1:6" ht="15" customHeight="1" x14ac:dyDescent="0.25">
      <c r="A320" s="9" t="s">
        <v>46</v>
      </c>
      <c r="B320" s="9"/>
      <c r="C320" s="9"/>
      <c r="D320" s="9"/>
      <c r="E320" s="9"/>
      <c r="F320" s="9"/>
    </row>
    <row r="321" spans="1:6" ht="15" customHeight="1" x14ac:dyDescent="0.25">
      <c r="A321" s="3" t="s">
        <v>47</v>
      </c>
      <c r="B321" s="3" t="s">
        <v>1864</v>
      </c>
      <c r="C321" s="3" t="s">
        <v>1736</v>
      </c>
      <c r="D321" s="3" t="s">
        <v>1865</v>
      </c>
      <c r="E321" s="3" t="s">
        <v>1738</v>
      </c>
      <c r="F321" s="3" t="s">
        <v>1866</v>
      </c>
    </row>
    <row r="322" spans="1:6" ht="15" customHeight="1" x14ac:dyDescent="0.25">
      <c r="A322" s="3" t="s">
        <v>50</v>
      </c>
      <c r="B322" s="3" t="s">
        <v>1867</v>
      </c>
      <c r="C322" s="3" t="s">
        <v>1736</v>
      </c>
      <c r="D322" s="3" t="s">
        <v>1868</v>
      </c>
      <c r="E322" s="3" t="s">
        <v>1738</v>
      </c>
      <c r="F322" s="3" t="s">
        <v>1869</v>
      </c>
    </row>
    <row r="323" spans="1:6" ht="15" customHeight="1" x14ac:dyDescent="0.25">
      <c r="A323" s="3" t="s">
        <v>1499</v>
      </c>
      <c r="B323" s="3" t="s">
        <v>1864</v>
      </c>
      <c r="C323" s="3" t="s">
        <v>1743</v>
      </c>
      <c r="D323" s="3" t="s">
        <v>1865</v>
      </c>
      <c r="E323" s="3" t="s">
        <v>1738</v>
      </c>
      <c r="F323" s="3" t="s">
        <v>1866</v>
      </c>
    </row>
    <row r="324" spans="1:6" ht="15" customHeight="1" x14ac:dyDescent="0.25">
      <c r="A324" s="3" t="s">
        <v>1501</v>
      </c>
      <c r="B324" s="3" t="s">
        <v>1867</v>
      </c>
      <c r="C324" s="3" t="s">
        <v>1743</v>
      </c>
      <c r="D324" s="3" t="s">
        <v>1868</v>
      </c>
      <c r="E324" s="3" t="s">
        <v>1738</v>
      </c>
      <c r="F324" s="3" t="s">
        <v>1869</v>
      </c>
    </row>
    <row r="325" spans="1:6" ht="15" customHeight="1" x14ac:dyDescent="0.25">
      <c r="A325" s="7" t="s">
        <v>1870</v>
      </c>
      <c r="B325" s="7"/>
      <c r="C325" s="7"/>
      <c r="D325" s="7"/>
      <c r="E325" s="7"/>
      <c r="F325" s="7"/>
    </row>
    <row r="326" spans="1:6" ht="15" customHeight="1" x14ac:dyDescent="0.25">
      <c r="A326" s="3" t="s">
        <v>41</v>
      </c>
      <c r="B326" s="3" t="s">
        <v>1871</v>
      </c>
      <c r="C326" s="3" t="s">
        <v>20</v>
      </c>
      <c r="D326" s="3" t="s">
        <v>1872</v>
      </c>
      <c r="E326" s="3" t="s">
        <v>1528</v>
      </c>
      <c r="F326" s="3" t="s">
        <v>1601</v>
      </c>
    </row>
    <row r="327" spans="1:6" ht="15" customHeight="1" x14ac:dyDescent="0.25">
      <c r="A327" s="3" t="s">
        <v>43</v>
      </c>
      <c r="B327" s="3" t="s">
        <v>1873</v>
      </c>
      <c r="C327" s="3" t="s">
        <v>20</v>
      </c>
      <c r="D327" s="3" t="s">
        <v>1874</v>
      </c>
      <c r="E327" s="3" t="s">
        <v>1528</v>
      </c>
      <c r="F327" s="3" t="s">
        <v>1601</v>
      </c>
    </row>
    <row r="328" spans="1:6" ht="15" customHeight="1" x14ac:dyDescent="0.25">
      <c r="A328" s="3" t="s">
        <v>44</v>
      </c>
      <c r="B328" s="3" t="s">
        <v>1875</v>
      </c>
      <c r="C328" s="3" t="s">
        <v>20</v>
      </c>
      <c r="D328" s="3" t="s">
        <v>1872</v>
      </c>
      <c r="E328" s="3" t="s">
        <v>1528</v>
      </c>
      <c r="F328" s="3" t="s">
        <v>1601</v>
      </c>
    </row>
    <row r="329" spans="1:6" ht="15" customHeight="1" x14ac:dyDescent="0.25">
      <c r="A329" s="3" t="s">
        <v>45</v>
      </c>
      <c r="B329" s="3" t="s">
        <v>1876</v>
      </c>
      <c r="C329" s="3" t="s">
        <v>20</v>
      </c>
      <c r="D329" s="3" t="s">
        <v>1874</v>
      </c>
      <c r="E329" s="3" t="s">
        <v>1528</v>
      </c>
      <c r="F329" s="3" t="s">
        <v>1601</v>
      </c>
    </row>
    <row r="330" spans="1:6" ht="15" customHeight="1" x14ac:dyDescent="0.25">
      <c r="A330" s="9" t="s">
        <v>46</v>
      </c>
      <c r="B330" s="9"/>
      <c r="C330" s="9"/>
      <c r="D330" s="9"/>
      <c r="E330" s="9"/>
      <c r="F330" s="9"/>
    </row>
    <row r="331" spans="1:6" ht="15" customHeight="1" x14ac:dyDescent="0.25">
      <c r="A331" s="3" t="s">
        <v>47</v>
      </c>
      <c r="B331" s="3"/>
      <c r="C331" s="3" t="s">
        <v>65</v>
      </c>
      <c r="D331" s="3"/>
      <c r="E331" s="3"/>
      <c r="F331" s="3"/>
    </row>
    <row r="332" spans="1:6" ht="15" customHeight="1" x14ac:dyDescent="0.25">
      <c r="A332" s="3" t="s">
        <v>50</v>
      </c>
      <c r="B332" s="3"/>
      <c r="C332" s="3" t="s">
        <v>65</v>
      </c>
      <c r="D332" s="3"/>
      <c r="E332" s="3"/>
      <c r="F332" s="3"/>
    </row>
    <row r="333" spans="1:6" ht="15" customHeight="1" x14ac:dyDescent="0.25">
      <c r="A333" s="3" t="s">
        <v>1499</v>
      </c>
      <c r="B333" s="3" t="s">
        <v>1563</v>
      </c>
      <c r="C333" s="3" t="s">
        <v>56</v>
      </c>
      <c r="D333" s="3"/>
      <c r="E333" s="3"/>
      <c r="F333" s="3"/>
    </row>
    <row r="334" spans="1:6" ht="15" customHeight="1" x14ac:dyDescent="0.25">
      <c r="A334" s="3" t="s">
        <v>1501</v>
      </c>
      <c r="B334" s="3" t="s">
        <v>1563</v>
      </c>
      <c r="C334" s="3" t="s">
        <v>56</v>
      </c>
      <c r="D334" s="3"/>
      <c r="E334" s="3"/>
      <c r="F334" s="3"/>
    </row>
    <row r="335" spans="1:6" ht="15" customHeight="1" x14ac:dyDescent="0.25">
      <c r="A335" s="6" t="s">
        <v>450</v>
      </c>
      <c r="B335" s="6"/>
      <c r="C335" s="6"/>
      <c r="D335" s="6"/>
      <c r="E335" s="6"/>
      <c r="F335" s="6"/>
    </row>
    <row r="336" spans="1:6" ht="15" customHeight="1" x14ac:dyDescent="0.25">
      <c r="A336" s="7" t="s">
        <v>1877</v>
      </c>
      <c r="B336" s="7"/>
      <c r="C336" s="7"/>
      <c r="D336" s="7"/>
      <c r="E336" s="7"/>
      <c r="F336" s="7"/>
    </row>
    <row r="337" spans="1:6" ht="15" customHeight="1" x14ac:dyDescent="0.25">
      <c r="A337" s="3" t="s">
        <v>41</v>
      </c>
      <c r="B337" s="3" t="s">
        <v>1878</v>
      </c>
      <c r="C337" s="3" t="s">
        <v>916</v>
      </c>
      <c r="D337" s="3" t="s">
        <v>1879</v>
      </c>
      <c r="E337" s="3" t="s">
        <v>926</v>
      </c>
      <c r="F337" s="3" t="s">
        <v>1880</v>
      </c>
    </row>
    <row r="338" spans="1:6" ht="15" customHeight="1" x14ac:dyDescent="0.25">
      <c r="A338" s="3" t="s">
        <v>43</v>
      </c>
      <c r="B338" s="3" t="s">
        <v>1881</v>
      </c>
      <c r="C338" s="3" t="s">
        <v>916</v>
      </c>
      <c r="D338" s="3" t="s">
        <v>1882</v>
      </c>
      <c r="E338" s="3" t="s">
        <v>926</v>
      </c>
      <c r="F338" s="3" t="s">
        <v>1883</v>
      </c>
    </row>
    <row r="339" spans="1:6" ht="15" customHeight="1" x14ac:dyDescent="0.25">
      <c r="A339" s="3" t="s">
        <v>44</v>
      </c>
      <c r="B339" s="3" t="s">
        <v>1884</v>
      </c>
      <c r="C339" s="3" t="s">
        <v>519</v>
      </c>
      <c r="D339" s="3" t="s">
        <v>1885</v>
      </c>
      <c r="E339" s="3" t="s">
        <v>532</v>
      </c>
      <c r="F339" s="3" t="s">
        <v>1835</v>
      </c>
    </row>
    <row r="340" spans="1:6" ht="15" customHeight="1" x14ac:dyDescent="0.25">
      <c r="A340" s="3" t="s">
        <v>45</v>
      </c>
      <c r="B340" s="3" t="s">
        <v>1886</v>
      </c>
      <c r="C340" s="3" t="s">
        <v>519</v>
      </c>
      <c r="D340" s="3" t="s">
        <v>1887</v>
      </c>
      <c r="E340" s="3" t="s">
        <v>532</v>
      </c>
      <c r="F340" s="3" t="s">
        <v>1888</v>
      </c>
    </row>
    <row r="341" spans="1:6" ht="15" customHeight="1" x14ac:dyDescent="0.25">
      <c r="A341" s="9" t="s">
        <v>46</v>
      </c>
      <c r="B341" s="9"/>
      <c r="C341" s="9"/>
      <c r="D341" s="9"/>
      <c r="E341" s="9"/>
      <c r="F341" s="9"/>
    </row>
    <row r="342" spans="1:6" ht="15" customHeight="1" x14ac:dyDescent="0.25">
      <c r="A342" s="3" t="s">
        <v>47</v>
      </c>
      <c r="B342" s="3"/>
      <c r="C342" s="3" t="s">
        <v>65</v>
      </c>
      <c r="D342" s="3"/>
      <c r="E342" s="3"/>
      <c r="F342" s="3"/>
    </row>
    <row r="343" spans="1:6" ht="15" customHeight="1" x14ac:dyDescent="0.25">
      <c r="A343" s="3" t="s">
        <v>50</v>
      </c>
      <c r="B343" s="3"/>
      <c r="C343" s="3" t="s">
        <v>65</v>
      </c>
      <c r="D343" s="3"/>
      <c r="E343" s="3"/>
      <c r="F343" s="3"/>
    </row>
    <row r="344" spans="1:6" ht="15" customHeight="1" x14ac:dyDescent="0.25">
      <c r="A344" s="3" t="s">
        <v>1499</v>
      </c>
      <c r="B344" s="3" t="s">
        <v>1500</v>
      </c>
      <c r="C344" s="3" t="s">
        <v>88</v>
      </c>
      <c r="D344" s="3"/>
      <c r="E344" s="3"/>
      <c r="F344" s="3"/>
    </row>
    <row r="345" spans="1:6" ht="15" customHeight="1" x14ac:dyDescent="0.25">
      <c r="A345" s="3" t="s">
        <v>1501</v>
      </c>
      <c r="B345" s="3" t="s">
        <v>1500</v>
      </c>
      <c r="C345" s="3" t="s">
        <v>88</v>
      </c>
      <c r="D345" s="3"/>
      <c r="E345" s="3"/>
      <c r="F345" s="3"/>
    </row>
    <row r="346" spans="1:6" ht="15" customHeight="1" x14ac:dyDescent="0.25">
      <c r="A346" s="7" t="s">
        <v>1889</v>
      </c>
      <c r="B346" s="7"/>
      <c r="C346" s="7"/>
      <c r="D346" s="7"/>
      <c r="E346" s="7"/>
      <c r="F346" s="7"/>
    </row>
    <row r="347" spans="1:6" ht="15" customHeight="1" x14ac:dyDescent="0.25">
      <c r="A347" s="3" t="s">
        <v>41</v>
      </c>
      <c r="B347" s="3" t="s">
        <v>1890</v>
      </c>
      <c r="C347" s="3" t="s">
        <v>519</v>
      </c>
      <c r="D347" s="3" t="s">
        <v>1891</v>
      </c>
      <c r="E347" s="3" t="s">
        <v>532</v>
      </c>
      <c r="F347" s="3" t="s">
        <v>1892</v>
      </c>
    </row>
    <row r="348" spans="1:6" ht="15" customHeight="1" x14ac:dyDescent="0.25">
      <c r="A348" s="3" t="s">
        <v>43</v>
      </c>
      <c r="B348" s="3"/>
      <c r="C348" s="3" t="s">
        <v>65</v>
      </c>
      <c r="D348" s="3"/>
      <c r="E348" s="3"/>
      <c r="F348" s="3"/>
    </row>
    <row r="349" spans="1:6" ht="15" customHeight="1" x14ac:dyDescent="0.25">
      <c r="A349" s="3" t="s">
        <v>44</v>
      </c>
      <c r="B349" s="3" t="s">
        <v>1893</v>
      </c>
      <c r="C349" s="3" t="s">
        <v>1894</v>
      </c>
      <c r="D349" s="3" t="s">
        <v>1895</v>
      </c>
      <c r="E349" s="3" t="s">
        <v>926</v>
      </c>
      <c r="F349" s="3" t="s">
        <v>1896</v>
      </c>
    </row>
    <row r="350" spans="1:6" ht="15" customHeight="1" x14ac:dyDescent="0.25">
      <c r="A350" s="3" t="s">
        <v>45</v>
      </c>
      <c r="B350" s="3" t="s">
        <v>1897</v>
      </c>
      <c r="C350" s="3" t="s">
        <v>1894</v>
      </c>
      <c r="D350" s="3" t="s">
        <v>1898</v>
      </c>
      <c r="E350" s="3" t="s">
        <v>926</v>
      </c>
      <c r="F350" s="3" t="s">
        <v>1899</v>
      </c>
    </row>
    <row r="351" spans="1:6" ht="15" customHeight="1" x14ac:dyDescent="0.25">
      <c r="A351" s="9" t="s">
        <v>46</v>
      </c>
      <c r="B351" s="9"/>
      <c r="C351" s="9"/>
      <c r="D351" s="9"/>
      <c r="E351" s="9"/>
      <c r="F351" s="9"/>
    </row>
    <row r="352" spans="1:6" ht="15" customHeight="1" x14ac:dyDescent="0.25">
      <c r="A352" s="3" t="s">
        <v>47</v>
      </c>
      <c r="B352" s="3"/>
      <c r="C352" s="3" t="s">
        <v>65</v>
      </c>
      <c r="D352" s="3"/>
      <c r="E352" s="3"/>
      <c r="F352" s="3"/>
    </row>
    <row r="353" spans="1:6" ht="15" customHeight="1" x14ac:dyDescent="0.25">
      <c r="A353" s="3" t="s">
        <v>50</v>
      </c>
      <c r="B353" s="3"/>
      <c r="C353" s="3" t="s">
        <v>65</v>
      </c>
      <c r="D353" s="3"/>
      <c r="E353" s="3"/>
      <c r="F353" s="3"/>
    </row>
    <row r="354" spans="1:6" ht="15" customHeight="1" x14ac:dyDescent="0.25">
      <c r="A354" s="3" t="s">
        <v>1499</v>
      </c>
      <c r="B354" s="3" t="s">
        <v>1518</v>
      </c>
      <c r="C354" s="3" t="s">
        <v>68</v>
      </c>
      <c r="D354" s="3"/>
      <c r="E354" s="3"/>
      <c r="F354" s="3"/>
    </row>
    <row r="355" spans="1:6" ht="15" customHeight="1" x14ac:dyDescent="0.25">
      <c r="A355" s="3" t="s">
        <v>1501</v>
      </c>
      <c r="B355" s="3" t="s">
        <v>1518</v>
      </c>
      <c r="C355" s="3" t="s">
        <v>68</v>
      </c>
      <c r="D355" s="3"/>
      <c r="E355" s="3"/>
      <c r="F355" s="3"/>
    </row>
    <row r="356" spans="1:6" ht="15" customHeight="1" x14ac:dyDescent="0.25">
      <c r="A356" s="7" t="s">
        <v>1900</v>
      </c>
      <c r="B356" s="7"/>
      <c r="C356" s="7"/>
      <c r="D356" s="7"/>
      <c r="E356" s="7"/>
      <c r="F356" s="7"/>
    </row>
    <row r="357" spans="1:6" ht="15" customHeight="1" x14ac:dyDescent="0.25">
      <c r="A357" s="3" t="s">
        <v>41</v>
      </c>
      <c r="B357" s="3" t="s">
        <v>1901</v>
      </c>
      <c r="C357" s="3" t="s">
        <v>916</v>
      </c>
      <c r="D357" s="3" t="s">
        <v>1902</v>
      </c>
      <c r="E357" s="3" t="s">
        <v>926</v>
      </c>
      <c r="F357" s="3" t="s">
        <v>1903</v>
      </c>
    </row>
    <row r="358" spans="1:6" ht="15" customHeight="1" x14ac:dyDescent="0.25">
      <c r="A358" s="3" t="s">
        <v>43</v>
      </c>
      <c r="B358" s="3" t="s">
        <v>1904</v>
      </c>
      <c r="C358" s="3" t="s">
        <v>916</v>
      </c>
      <c r="D358" s="3" t="s">
        <v>1905</v>
      </c>
      <c r="E358" s="3" t="s">
        <v>926</v>
      </c>
      <c r="F358" s="3" t="s">
        <v>1906</v>
      </c>
    </row>
    <row r="359" spans="1:6" ht="15" customHeight="1" x14ac:dyDescent="0.25">
      <c r="A359" s="3" t="s">
        <v>44</v>
      </c>
      <c r="B359" s="3" t="s">
        <v>1907</v>
      </c>
      <c r="C359" s="3" t="s">
        <v>15</v>
      </c>
      <c r="D359" s="3" t="s">
        <v>1908</v>
      </c>
      <c r="E359" s="3" t="s">
        <v>1712</v>
      </c>
      <c r="F359" s="3" t="s">
        <v>1909</v>
      </c>
    </row>
    <row r="360" spans="1:6" ht="15" customHeight="1" x14ac:dyDescent="0.25">
      <c r="A360" s="3" t="s">
        <v>45</v>
      </c>
      <c r="B360" s="3" t="s">
        <v>1910</v>
      </c>
      <c r="C360" s="3" t="s">
        <v>15</v>
      </c>
      <c r="D360" s="3" t="s">
        <v>1908</v>
      </c>
      <c r="E360" s="3" t="s">
        <v>1712</v>
      </c>
      <c r="F360" s="3" t="s">
        <v>1909</v>
      </c>
    </row>
    <row r="361" spans="1:6" ht="15" customHeight="1" x14ac:dyDescent="0.25">
      <c r="A361" s="9" t="s">
        <v>46</v>
      </c>
      <c r="B361" s="9"/>
      <c r="C361" s="9"/>
      <c r="D361" s="9"/>
      <c r="E361" s="9"/>
      <c r="F361" s="9"/>
    </row>
    <row r="362" spans="1:6" ht="15" customHeight="1" x14ac:dyDescent="0.25">
      <c r="A362" s="3" t="s">
        <v>47</v>
      </c>
      <c r="B362" s="3" t="s">
        <v>1911</v>
      </c>
      <c r="C362" s="3" t="s">
        <v>18</v>
      </c>
      <c r="D362" s="3" t="s">
        <v>1912</v>
      </c>
      <c r="E362" s="3" t="s">
        <v>127</v>
      </c>
      <c r="F362" s="3" t="s">
        <v>1913</v>
      </c>
    </row>
    <row r="363" spans="1:6" ht="15" customHeight="1" x14ac:dyDescent="0.25">
      <c r="A363" s="3" t="s">
        <v>50</v>
      </c>
      <c r="B363" s="3"/>
      <c r="C363" s="3" t="s">
        <v>65</v>
      </c>
      <c r="D363" s="3"/>
      <c r="E363" s="3"/>
      <c r="F363" s="3"/>
    </row>
    <row r="364" spans="1:6" ht="15" customHeight="1" x14ac:dyDescent="0.25">
      <c r="A364" s="3" t="s">
        <v>1499</v>
      </c>
      <c r="B364" s="3" t="s">
        <v>1914</v>
      </c>
      <c r="C364" s="3" t="s">
        <v>1483</v>
      </c>
      <c r="D364" s="3" t="s">
        <v>1915</v>
      </c>
      <c r="E364" s="3" t="s">
        <v>1535</v>
      </c>
      <c r="F364" s="3" t="s">
        <v>1916</v>
      </c>
    </row>
    <row r="365" spans="1:6" ht="15" customHeight="1" x14ac:dyDescent="0.25">
      <c r="A365" s="3" t="s">
        <v>1501</v>
      </c>
      <c r="B365" s="3"/>
      <c r="C365" s="3" t="s">
        <v>65</v>
      </c>
      <c r="D365" s="3"/>
      <c r="E365" s="3"/>
      <c r="F365" s="3"/>
    </row>
    <row r="366" spans="1:6" ht="15" customHeight="1" x14ac:dyDescent="0.25">
      <c r="A366" s="7" t="s">
        <v>1917</v>
      </c>
      <c r="B366" s="7"/>
      <c r="C366" s="7"/>
      <c r="D366" s="7"/>
      <c r="E366" s="7"/>
      <c r="F366" s="7"/>
    </row>
    <row r="367" spans="1:6" ht="15" customHeight="1" x14ac:dyDescent="0.25">
      <c r="A367" s="3" t="s">
        <v>41</v>
      </c>
      <c r="B367" s="3" t="s">
        <v>1541</v>
      </c>
      <c r="C367" s="3" t="s">
        <v>94</v>
      </c>
      <c r="D367" s="3"/>
      <c r="E367" s="3"/>
      <c r="F367" s="3"/>
    </row>
    <row r="368" spans="1:6" ht="15" customHeight="1" x14ac:dyDescent="0.25">
      <c r="A368" s="3" t="s">
        <v>43</v>
      </c>
      <c r="B368" s="3" t="s">
        <v>1541</v>
      </c>
      <c r="C368" s="3" t="s">
        <v>94</v>
      </c>
      <c r="D368" s="3"/>
      <c r="E368" s="3"/>
      <c r="F368" s="3"/>
    </row>
    <row r="369" spans="1:6" ht="15" customHeight="1" x14ac:dyDescent="0.25">
      <c r="A369" s="3" t="s">
        <v>44</v>
      </c>
      <c r="B369" s="3" t="s">
        <v>1542</v>
      </c>
      <c r="C369" s="3" t="s">
        <v>90</v>
      </c>
      <c r="D369" s="3"/>
      <c r="E369" s="3"/>
      <c r="F369" s="3"/>
    </row>
    <row r="370" spans="1:6" ht="15" customHeight="1" x14ac:dyDescent="0.25">
      <c r="A370" s="3" t="s">
        <v>45</v>
      </c>
      <c r="B370" s="3" t="s">
        <v>1542</v>
      </c>
      <c r="C370" s="3" t="s">
        <v>90</v>
      </c>
      <c r="D370" s="3"/>
      <c r="E370" s="3"/>
      <c r="F370" s="3"/>
    </row>
    <row r="371" spans="1:6" ht="15" customHeight="1" x14ac:dyDescent="0.25">
      <c r="A371" s="9" t="s">
        <v>46</v>
      </c>
      <c r="B371" s="9"/>
      <c r="C371" s="9"/>
      <c r="D371" s="9"/>
      <c r="E371" s="9"/>
      <c r="F371" s="9"/>
    </row>
    <row r="372" spans="1:6" ht="15" customHeight="1" x14ac:dyDescent="0.25">
      <c r="A372" s="3" t="s">
        <v>47</v>
      </c>
      <c r="B372" s="3" t="s">
        <v>1918</v>
      </c>
      <c r="C372" s="3" t="s">
        <v>1544</v>
      </c>
      <c r="D372" s="3" t="s">
        <v>1919</v>
      </c>
      <c r="E372" s="3" t="s">
        <v>1546</v>
      </c>
      <c r="F372" s="3" t="s">
        <v>1920</v>
      </c>
    </row>
    <row r="373" spans="1:6" ht="15" customHeight="1" x14ac:dyDescent="0.25">
      <c r="A373" s="3" t="s">
        <v>50</v>
      </c>
      <c r="B373" s="3" t="s">
        <v>1921</v>
      </c>
      <c r="C373" s="3" t="s">
        <v>1544</v>
      </c>
      <c r="D373" s="3" t="s">
        <v>1922</v>
      </c>
      <c r="E373" s="3" t="s">
        <v>1546</v>
      </c>
      <c r="F373" s="3" t="s">
        <v>1923</v>
      </c>
    </row>
    <row r="374" spans="1:6" ht="15" customHeight="1" x14ac:dyDescent="0.25">
      <c r="A374" s="3" t="s">
        <v>1499</v>
      </c>
      <c r="B374" s="3" t="s">
        <v>1924</v>
      </c>
      <c r="C374" s="3" t="s">
        <v>1544</v>
      </c>
      <c r="D374" s="3" t="s">
        <v>1919</v>
      </c>
      <c r="E374" s="3" t="s">
        <v>1546</v>
      </c>
      <c r="F374" s="3" t="s">
        <v>1920</v>
      </c>
    </row>
    <row r="375" spans="1:6" ht="15" customHeight="1" x14ac:dyDescent="0.25">
      <c r="A375" s="3" t="s">
        <v>1501</v>
      </c>
      <c r="B375" s="3" t="s">
        <v>1925</v>
      </c>
      <c r="C375" s="3" t="s">
        <v>1544</v>
      </c>
      <c r="D375" s="3" t="s">
        <v>1922</v>
      </c>
      <c r="E375" s="3" t="s">
        <v>1546</v>
      </c>
      <c r="F375" s="3" t="s">
        <v>1923</v>
      </c>
    </row>
    <row r="376" spans="1:6" ht="15" customHeight="1" x14ac:dyDescent="0.25">
      <c r="A376" s="7" t="s">
        <v>1926</v>
      </c>
      <c r="B376" s="7"/>
      <c r="C376" s="7"/>
      <c r="D376" s="7"/>
      <c r="E376" s="7"/>
      <c r="F376" s="7"/>
    </row>
    <row r="377" spans="1:6" ht="15" customHeight="1" x14ac:dyDescent="0.25">
      <c r="A377" s="3" t="s">
        <v>41</v>
      </c>
      <c r="B377" s="3" t="s">
        <v>1927</v>
      </c>
      <c r="C377" s="3" t="s">
        <v>20</v>
      </c>
      <c r="D377" s="3" t="s">
        <v>1928</v>
      </c>
      <c r="E377" s="3" t="s">
        <v>1528</v>
      </c>
      <c r="F377" s="3"/>
    </row>
    <row r="378" spans="1:6" ht="15" customHeight="1" x14ac:dyDescent="0.25">
      <c r="A378" s="3" t="s">
        <v>43</v>
      </c>
      <c r="B378" s="3" t="s">
        <v>1929</v>
      </c>
      <c r="C378" s="3" t="s">
        <v>20</v>
      </c>
      <c r="D378" s="3" t="s">
        <v>1930</v>
      </c>
      <c r="E378" s="3" t="s">
        <v>1528</v>
      </c>
      <c r="F378" s="3"/>
    </row>
    <row r="379" spans="1:6" ht="15" customHeight="1" x14ac:dyDescent="0.25">
      <c r="A379" s="3" t="s">
        <v>44</v>
      </c>
      <c r="B379" s="3" t="s">
        <v>1931</v>
      </c>
      <c r="C379" s="3" t="s">
        <v>20</v>
      </c>
      <c r="D379" s="3" t="s">
        <v>1928</v>
      </c>
      <c r="E379" s="3" t="s">
        <v>1528</v>
      </c>
      <c r="F379" s="3"/>
    </row>
    <row r="380" spans="1:6" ht="15" customHeight="1" x14ac:dyDescent="0.25">
      <c r="A380" s="3" t="s">
        <v>45</v>
      </c>
      <c r="B380" s="3" t="s">
        <v>1932</v>
      </c>
      <c r="C380" s="3" t="s">
        <v>20</v>
      </c>
      <c r="D380" s="3" t="s">
        <v>1930</v>
      </c>
      <c r="E380" s="3" t="s">
        <v>1528</v>
      </c>
      <c r="F380" s="3"/>
    </row>
    <row r="381" spans="1:6" ht="15" customHeight="1" x14ac:dyDescent="0.25">
      <c r="A381" s="9" t="s">
        <v>46</v>
      </c>
      <c r="B381" s="9"/>
      <c r="C381" s="9"/>
      <c r="D381" s="9"/>
      <c r="E381" s="9"/>
      <c r="F381" s="9"/>
    </row>
    <row r="382" spans="1:6" ht="15" customHeight="1" x14ac:dyDescent="0.25">
      <c r="A382" s="3" t="s">
        <v>47</v>
      </c>
      <c r="B382" s="3"/>
      <c r="C382" s="3" t="s">
        <v>65</v>
      </c>
      <c r="D382" s="3"/>
      <c r="E382" s="3"/>
      <c r="F382" s="3"/>
    </row>
    <row r="383" spans="1:6" ht="15" customHeight="1" x14ac:dyDescent="0.25">
      <c r="A383" s="3" t="s">
        <v>50</v>
      </c>
      <c r="B383" s="3"/>
      <c r="C383" s="3" t="s">
        <v>65</v>
      </c>
      <c r="D383" s="3"/>
      <c r="E383" s="3"/>
      <c r="F383" s="3"/>
    </row>
    <row r="384" spans="1:6" ht="15" customHeight="1" x14ac:dyDescent="0.25">
      <c r="A384" s="3" t="s">
        <v>1499</v>
      </c>
      <c r="B384" s="3" t="s">
        <v>1563</v>
      </c>
      <c r="C384" s="3" t="s">
        <v>56</v>
      </c>
      <c r="D384" s="3"/>
      <c r="E384" s="3"/>
      <c r="F384" s="3"/>
    </row>
    <row r="385" spans="1:6" ht="15" customHeight="1" x14ac:dyDescent="0.25">
      <c r="A385" s="3" t="s">
        <v>1501</v>
      </c>
      <c r="B385" s="3" t="s">
        <v>1563</v>
      </c>
      <c r="C385" s="3" t="s">
        <v>56</v>
      </c>
      <c r="D385" s="3"/>
      <c r="E385" s="3"/>
      <c r="F385" s="3"/>
    </row>
    <row r="386" spans="1:6" ht="15" customHeight="1" x14ac:dyDescent="0.25">
      <c r="A386" s="6" t="s">
        <v>508</v>
      </c>
      <c r="B386" s="6"/>
      <c r="C386" s="6"/>
      <c r="D386" s="6"/>
      <c r="E386" s="6"/>
      <c r="F386" s="6"/>
    </row>
    <row r="387" spans="1:6" ht="15" customHeight="1" x14ac:dyDescent="0.25">
      <c r="A387" s="7" t="s">
        <v>1933</v>
      </c>
      <c r="B387" s="7"/>
      <c r="C387" s="7"/>
      <c r="D387" s="7"/>
      <c r="E387" s="7"/>
      <c r="F387" s="7"/>
    </row>
    <row r="388" spans="1:6" ht="15" customHeight="1" x14ac:dyDescent="0.25">
      <c r="A388" s="3" t="s">
        <v>41</v>
      </c>
      <c r="B388" s="3" t="s">
        <v>1934</v>
      </c>
      <c r="C388" s="3" t="s">
        <v>916</v>
      </c>
      <c r="D388" s="3" t="s">
        <v>1935</v>
      </c>
      <c r="E388" s="3" t="s">
        <v>962</v>
      </c>
      <c r="F388" s="3" t="s">
        <v>1936</v>
      </c>
    </row>
    <row r="389" spans="1:6" ht="15" customHeight="1" x14ac:dyDescent="0.25">
      <c r="A389" s="3" t="s">
        <v>43</v>
      </c>
      <c r="B389" s="3" t="s">
        <v>1937</v>
      </c>
      <c r="C389" s="3" t="s">
        <v>916</v>
      </c>
      <c r="D389" s="3" t="s">
        <v>1938</v>
      </c>
      <c r="E389" s="3" t="s">
        <v>962</v>
      </c>
      <c r="F389" s="3" t="s">
        <v>1939</v>
      </c>
    </row>
    <row r="390" spans="1:6" ht="15" customHeight="1" x14ac:dyDescent="0.25">
      <c r="A390" s="3" t="s">
        <v>44</v>
      </c>
      <c r="B390" s="3" t="s">
        <v>1940</v>
      </c>
      <c r="C390" s="3" t="s">
        <v>519</v>
      </c>
      <c r="D390" s="3" t="s">
        <v>1941</v>
      </c>
      <c r="E390" s="3" t="s">
        <v>532</v>
      </c>
      <c r="F390" s="3" t="s">
        <v>1942</v>
      </c>
    </row>
    <row r="391" spans="1:6" ht="15" customHeight="1" x14ac:dyDescent="0.25">
      <c r="A391" s="3" t="s">
        <v>45</v>
      </c>
      <c r="B391" s="3" t="s">
        <v>1943</v>
      </c>
      <c r="C391" s="3" t="s">
        <v>519</v>
      </c>
      <c r="D391" s="3" t="s">
        <v>1944</v>
      </c>
      <c r="E391" s="3" t="s">
        <v>532</v>
      </c>
      <c r="F391" s="3" t="s">
        <v>1945</v>
      </c>
    </row>
    <row r="392" spans="1:6" ht="15" customHeight="1" x14ac:dyDescent="0.25">
      <c r="A392" s="9" t="s">
        <v>46</v>
      </c>
      <c r="B392" s="9"/>
      <c r="C392" s="9"/>
      <c r="D392" s="9"/>
      <c r="E392" s="9"/>
      <c r="F392" s="9"/>
    </row>
    <row r="393" spans="1:6" ht="15" customHeight="1" x14ac:dyDescent="0.25">
      <c r="A393" s="3" t="s">
        <v>47</v>
      </c>
      <c r="B393" s="3"/>
      <c r="C393" s="3" t="s">
        <v>65</v>
      </c>
      <c r="D393" s="3"/>
      <c r="E393" s="3"/>
      <c r="F393" s="3"/>
    </row>
    <row r="394" spans="1:6" ht="15" customHeight="1" x14ac:dyDescent="0.25">
      <c r="A394" s="3" t="s">
        <v>50</v>
      </c>
      <c r="B394" s="3"/>
      <c r="C394" s="3" t="s">
        <v>65</v>
      </c>
      <c r="D394" s="3"/>
      <c r="E394" s="3"/>
      <c r="F394" s="3"/>
    </row>
    <row r="395" spans="1:6" ht="15" customHeight="1" x14ac:dyDescent="0.25">
      <c r="A395" s="3" t="s">
        <v>1499</v>
      </c>
      <c r="B395" s="3" t="s">
        <v>1500</v>
      </c>
      <c r="C395" s="3" t="s">
        <v>88</v>
      </c>
      <c r="D395" s="3"/>
      <c r="E395" s="3"/>
      <c r="F395" s="3"/>
    </row>
    <row r="396" spans="1:6" ht="15" customHeight="1" x14ac:dyDescent="0.25">
      <c r="A396" s="3" t="s">
        <v>1501</v>
      </c>
      <c r="B396" s="3" t="s">
        <v>1500</v>
      </c>
      <c r="C396" s="3" t="s">
        <v>88</v>
      </c>
      <c r="D396" s="3"/>
      <c r="E396" s="3"/>
      <c r="F396" s="3"/>
    </row>
    <row r="397" spans="1:6" ht="15" customHeight="1" x14ac:dyDescent="0.25">
      <c r="A397" s="7" t="s">
        <v>1946</v>
      </c>
      <c r="B397" s="7"/>
      <c r="C397" s="7"/>
      <c r="D397" s="7"/>
      <c r="E397" s="7"/>
      <c r="F397" s="7"/>
    </row>
    <row r="398" spans="1:6" ht="15" customHeight="1" x14ac:dyDescent="0.25">
      <c r="A398" s="3" t="s">
        <v>41</v>
      </c>
      <c r="B398" s="3" t="s">
        <v>1947</v>
      </c>
      <c r="C398" s="3" t="s">
        <v>519</v>
      </c>
      <c r="D398" s="3" t="s">
        <v>1948</v>
      </c>
      <c r="E398" s="3" t="s">
        <v>532</v>
      </c>
      <c r="F398" s="3"/>
    </row>
    <row r="399" spans="1:6" ht="15" customHeight="1" x14ac:dyDescent="0.25">
      <c r="A399" s="3" t="s">
        <v>43</v>
      </c>
      <c r="B399" s="3"/>
      <c r="C399" s="3" t="s">
        <v>65</v>
      </c>
      <c r="D399" s="3"/>
      <c r="E399" s="3"/>
      <c r="F399" s="3"/>
    </row>
    <row r="400" spans="1:6" ht="15" customHeight="1" x14ac:dyDescent="0.25">
      <c r="A400" s="3" t="s">
        <v>44</v>
      </c>
      <c r="B400" s="3" t="s">
        <v>1949</v>
      </c>
      <c r="C400" s="3" t="s">
        <v>1894</v>
      </c>
      <c r="D400" s="3" t="s">
        <v>1950</v>
      </c>
      <c r="E400" s="3" t="s">
        <v>95</v>
      </c>
      <c r="F400" s="3" t="s">
        <v>1951</v>
      </c>
    </row>
    <row r="401" spans="1:6" ht="15" customHeight="1" x14ac:dyDescent="0.25">
      <c r="A401" s="3" t="s">
        <v>45</v>
      </c>
      <c r="B401" s="3" t="s">
        <v>1952</v>
      </c>
      <c r="C401" s="3" t="s">
        <v>1894</v>
      </c>
      <c r="D401" s="3" t="s">
        <v>1953</v>
      </c>
      <c r="E401" s="3" t="s">
        <v>95</v>
      </c>
      <c r="F401" s="3"/>
    </row>
    <row r="402" spans="1:6" ht="15" customHeight="1" x14ac:dyDescent="0.25">
      <c r="A402" s="9" t="s">
        <v>46</v>
      </c>
      <c r="B402" s="9"/>
      <c r="C402" s="9"/>
      <c r="D402" s="9"/>
      <c r="E402" s="9"/>
      <c r="F402" s="9"/>
    </row>
    <row r="403" spans="1:6" ht="15" customHeight="1" x14ac:dyDescent="0.25">
      <c r="A403" s="3" t="s">
        <v>47</v>
      </c>
      <c r="B403" s="3"/>
      <c r="C403" s="3" t="s">
        <v>65</v>
      </c>
      <c r="D403" s="3"/>
      <c r="E403" s="3"/>
      <c r="F403" s="3"/>
    </row>
    <row r="404" spans="1:6" ht="15" customHeight="1" x14ac:dyDescent="0.25">
      <c r="A404" s="3" t="s">
        <v>50</v>
      </c>
      <c r="B404" s="3"/>
      <c r="C404" s="3" t="s">
        <v>65</v>
      </c>
      <c r="D404" s="3"/>
      <c r="E404" s="3"/>
      <c r="F404" s="3"/>
    </row>
    <row r="405" spans="1:6" ht="15" customHeight="1" x14ac:dyDescent="0.25">
      <c r="A405" s="3" t="s">
        <v>1499</v>
      </c>
      <c r="B405" s="3" t="s">
        <v>1518</v>
      </c>
      <c r="C405" s="3" t="s">
        <v>68</v>
      </c>
      <c r="D405" s="3"/>
      <c r="E405" s="3"/>
      <c r="F405" s="3"/>
    </row>
    <row r="406" spans="1:6" ht="15" customHeight="1" x14ac:dyDescent="0.25">
      <c r="A406" s="3" t="s">
        <v>1501</v>
      </c>
      <c r="B406" s="3" t="s">
        <v>1518</v>
      </c>
      <c r="C406" s="3" t="s">
        <v>68</v>
      </c>
      <c r="D406" s="3"/>
      <c r="E406" s="3"/>
      <c r="F406" s="3"/>
    </row>
    <row r="407" spans="1:6" ht="15" customHeight="1" x14ac:dyDescent="0.25">
      <c r="A407" s="7" t="s">
        <v>1954</v>
      </c>
      <c r="B407" s="7"/>
      <c r="C407" s="7"/>
      <c r="D407" s="7"/>
      <c r="E407" s="7"/>
      <c r="F407" s="7"/>
    </row>
    <row r="408" spans="1:6" ht="15" customHeight="1" x14ac:dyDescent="0.25">
      <c r="A408" s="3" t="s">
        <v>41</v>
      </c>
      <c r="B408" s="3" t="s">
        <v>1955</v>
      </c>
      <c r="C408" s="3" t="s">
        <v>916</v>
      </c>
      <c r="D408" s="3" t="s">
        <v>1956</v>
      </c>
      <c r="E408" s="3" t="s">
        <v>962</v>
      </c>
      <c r="F408" s="3" t="s">
        <v>1957</v>
      </c>
    </row>
    <row r="409" spans="1:6" ht="15" customHeight="1" x14ac:dyDescent="0.25">
      <c r="A409" s="3" t="s">
        <v>43</v>
      </c>
      <c r="B409" s="3" t="s">
        <v>1958</v>
      </c>
      <c r="C409" s="3" t="s">
        <v>916</v>
      </c>
      <c r="D409" s="3" t="s">
        <v>1959</v>
      </c>
      <c r="E409" s="3" t="s">
        <v>962</v>
      </c>
      <c r="F409" s="3" t="s">
        <v>1960</v>
      </c>
    </row>
    <row r="410" spans="1:6" ht="15" customHeight="1" x14ac:dyDescent="0.25">
      <c r="A410" s="3" t="s">
        <v>44</v>
      </c>
      <c r="B410" s="3" t="s">
        <v>1961</v>
      </c>
      <c r="C410" s="3" t="s">
        <v>15</v>
      </c>
      <c r="D410" s="3" t="s">
        <v>1962</v>
      </c>
      <c r="E410" s="3" t="s">
        <v>181</v>
      </c>
      <c r="F410" s="3" t="s">
        <v>1963</v>
      </c>
    </row>
    <row r="411" spans="1:6" ht="15" customHeight="1" x14ac:dyDescent="0.25">
      <c r="A411" s="3" t="s">
        <v>45</v>
      </c>
      <c r="B411" s="3" t="s">
        <v>1964</v>
      </c>
      <c r="C411" s="3" t="s">
        <v>15</v>
      </c>
      <c r="D411" s="3" t="s">
        <v>1962</v>
      </c>
      <c r="E411" s="3" t="s">
        <v>181</v>
      </c>
      <c r="F411" s="3" t="s">
        <v>1963</v>
      </c>
    </row>
    <row r="412" spans="1:6" ht="15" customHeight="1" x14ac:dyDescent="0.25">
      <c r="A412" s="9" t="s">
        <v>46</v>
      </c>
      <c r="B412" s="9"/>
      <c r="C412" s="9"/>
      <c r="D412" s="9"/>
      <c r="E412" s="9"/>
      <c r="F412" s="9"/>
    </row>
    <row r="413" spans="1:6" ht="15" customHeight="1" x14ac:dyDescent="0.25">
      <c r="A413" s="3" t="s">
        <v>47</v>
      </c>
      <c r="B413" s="3" t="s">
        <v>1965</v>
      </c>
      <c r="C413" s="3" t="s">
        <v>18</v>
      </c>
      <c r="D413" s="3" t="s">
        <v>1966</v>
      </c>
      <c r="E413" s="3" t="s">
        <v>127</v>
      </c>
      <c r="F413" s="3" t="s">
        <v>1913</v>
      </c>
    </row>
    <row r="414" spans="1:6" ht="15" customHeight="1" x14ac:dyDescent="0.25">
      <c r="A414" s="3" t="s">
        <v>50</v>
      </c>
      <c r="B414" s="3"/>
      <c r="C414" s="3" t="s">
        <v>65</v>
      </c>
      <c r="D414" s="3"/>
      <c r="E414" s="3"/>
      <c r="F414" s="3"/>
    </row>
    <row r="415" spans="1:6" ht="15" customHeight="1" x14ac:dyDescent="0.25">
      <c r="A415" s="3" t="s">
        <v>1499</v>
      </c>
      <c r="B415" s="3"/>
      <c r="C415" s="3" t="s">
        <v>65</v>
      </c>
      <c r="D415" s="3"/>
      <c r="E415" s="3"/>
      <c r="F415" s="3"/>
    </row>
    <row r="416" spans="1:6" ht="15" customHeight="1" x14ac:dyDescent="0.25">
      <c r="A416" s="3" t="s">
        <v>1501</v>
      </c>
      <c r="B416" s="3"/>
      <c r="C416" s="3" t="s">
        <v>65</v>
      </c>
      <c r="D416" s="3"/>
      <c r="E416" s="3"/>
      <c r="F416" s="3"/>
    </row>
    <row r="417" spans="1:6" ht="15" customHeight="1" x14ac:dyDescent="0.25">
      <c r="A417" s="7" t="s">
        <v>1967</v>
      </c>
      <c r="B417" s="7"/>
      <c r="C417" s="7"/>
      <c r="D417" s="7"/>
      <c r="E417" s="7"/>
      <c r="F417" s="7"/>
    </row>
    <row r="418" spans="1:6" ht="15" customHeight="1" x14ac:dyDescent="0.25">
      <c r="A418" s="3" t="s">
        <v>41</v>
      </c>
      <c r="B418" s="3" t="s">
        <v>1541</v>
      </c>
      <c r="C418" s="3" t="s">
        <v>94</v>
      </c>
      <c r="D418" s="3"/>
      <c r="E418" s="3"/>
      <c r="F418" s="3"/>
    </row>
    <row r="419" spans="1:6" ht="15" customHeight="1" x14ac:dyDescent="0.25">
      <c r="A419" s="3" t="s">
        <v>43</v>
      </c>
      <c r="B419" s="3" t="s">
        <v>1541</v>
      </c>
      <c r="C419" s="3" t="s">
        <v>94</v>
      </c>
      <c r="D419" s="3"/>
      <c r="E419" s="3"/>
      <c r="F419" s="3"/>
    </row>
    <row r="420" spans="1:6" ht="15" customHeight="1" x14ac:dyDescent="0.25">
      <c r="A420" s="3" t="s">
        <v>44</v>
      </c>
      <c r="B420" s="3" t="s">
        <v>1542</v>
      </c>
      <c r="C420" s="3" t="s">
        <v>90</v>
      </c>
      <c r="D420" s="3"/>
      <c r="E420" s="3"/>
      <c r="F420" s="3"/>
    </row>
    <row r="421" spans="1:6" ht="15" customHeight="1" x14ac:dyDescent="0.25">
      <c r="A421" s="3" t="s">
        <v>45</v>
      </c>
      <c r="B421" s="3" t="s">
        <v>1542</v>
      </c>
      <c r="C421" s="3" t="s">
        <v>90</v>
      </c>
      <c r="D421" s="3"/>
      <c r="E421" s="3"/>
      <c r="F421" s="3"/>
    </row>
    <row r="422" spans="1:6" ht="15" customHeight="1" x14ac:dyDescent="0.25">
      <c r="A422" s="9" t="s">
        <v>46</v>
      </c>
      <c r="B422" s="9"/>
      <c r="C422" s="9"/>
      <c r="D422" s="9"/>
      <c r="E422" s="9"/>
      <c r="F422" s="9"/>
    </row>
    <row r="423" spans="1:6" ht="15" customHeight="1" x14ac:dyDescent="0.25">
      <c r="A423" s="3" t="s">
        <v>47</v>
      </c>
      <c r="B423" s="3" t="s">
        <v>1968</v>
      </c>
      <c r="C423" s="3" t="s">
        <v>1544</v>
      </c>
      <c r="D423" s="3" t="s">
        <v>1935</v>
      </c>
      <c r="E423" s="3" t="s">
        <v>1546</v>
      </c>
      <c r="F423" s="3" t="s">
        <v>1969</v>
      </c>
    </row>
    <row r="424" spans="1:6" ht="15" customHeight="1" x14ac:dyDescent="0.25">
      <c r="A424" s="3" t="s">
        <v>50</v>
      </c>
      <c r="B424" s="3" t="s">
        <v>1970</v>
      </c>
      <c r="C424" s="3" t="s">
        <v>1544</v>
      </c>
      <c r="D424" s="3" t="s">
        <v>1971</v>
      </c>
      <c r="E424" s="3" t="s">
        <v>1546</v>
      </c>
      <c r="F424" s="3" t="s">
        <v>1972</v>
      </c>
    </row>
    <row r="425" spans="1:6" ht="15" customHeight="1" x14ac:dyDescent="0.25">
      <c r="A425" s="3" t="s">
        <v>1499</v>
      </c>
      <c r="B425" s="3" t="s">
        <v>1973</v>
      </c>
      <c r="C425" s="3" t="s">
        <v>1544</v>
      </c>
      <c r="D425" s="3" t="s">
        <v>1935</v>
      </c>
      <c r="E425" s="3" t="s">
        <v>1546</v>
      </c>
      <c r="F425" s="3" t="s">
        <v>1969</v>
      </c>
    </row>
    <row r="426" spans="1:6" ht="15" customHeight="1" x14ac:dyDescent="0.25">
      <c r="A426" s="3" t="s">
        <v>1501</v>
      </c>
      <c r="B426" s="3" t="s">
        <v>1974</v>
      </c>
      <c r="C426" s="3" t="s">
        <v>1544</v>
      </c>
      <c r="D426" s="3" t="s">
        <v>1971</v>
      </c>
      <c r="E426" s="3" t="s">
        <v>1546</v>
      </c>
      <c r="F426" s="3" t="s">
        <v>1972</v>
      </c>
    </row>
    <row r="427" spans="1:6" ht="15" customHeight="1" x14ac:dyDescent="0.25">
      <c r="A427" s="7" t="s">
        <v>1975</v>
      </c>
      <c r="B427" s="7"/>
      <c r="C427" s="7"/>
      <c r="D427" s="7"/>
      <c r="E427" s="7"/>
      <c r="F427" s="7"/>
    </row>
    <row r="428" spans="1:6" ht="15" customHeight="1" x14ac:dyDescent="0.25">
      <c r="A428" s="3" t="s">
        <v>41</v>
      </c>
      <c r="B428" s="3" t="s">
        <v>1976</v>
      </c>
      <c r="C428" s="3" t="s">
        <v>20</v>
      </c>
      <c r="D428" s="3" t="s">
        <v>1977</v>
      </c>
      <c r="E428" s="3" t="s">
        <v>1528</v>
      </c>
      <c r="F428" s="3" t="s">
        <v>1666</v>
      </c>
    </row>
    <row r="429" spans="1:6" ht="15" customHeight="1" x14ac:dyDescent="0.25">
      <c r="A429" s="3" t="s">
        <v>43</v>
      </c>
      <c r="B429" s="3" t="s">
        <v>1978</v>
      </c>
      <c r="C429" s="3" t="s">
        <v>20</v>
      </c>
      <c r="D429" s="3" t="s">
        <v>1979</v>
      </c>
      <c r="E429" s="3" t="s">
        <v>1528</v>
      </c>
      <c r="F429" s="3" t="s">
        <v>1666</v>
      </c>
    </row>
    <row r="430" spans="1:6" ht="15" customHeight="1" x14ac:dyDescent="0.25">
      <c r="A430" s="3" t="s">
        <v>44</v>
      </c>
      <c r="B430" s="3" t="s">
        <v>1980</v>
      </c>
      <c r="C430" s="3" t="s">
        <v>20</v>
      </c>
      <c r="D430" s="3" t="s">
        <v>1977</v>
      </c>
      <c r="E430" s="3" t="s">
        <v>1528</v>
      </c>
      <c r="F430" s="3" t="s">
        <v>1666</v>
      </c>
    </row>
    <row r="431" spans="1:6" ht="15" customHeight="1" x14ac:dyDescent="0.25">
      <c r="A431" s="3" t="s">
        <v>45</v>
      </c>
      <c r="B431" s="3" t="s">
        <v>1981</v>
      </c>
      <c r="C431" s="3" t="s">
        <v>20</v>
      </c>
      <c r="D431" s="3" t="s">
        <v>1979</v>
      </c>
      <c r="E431" s="3" t="s">
        <v>1528</v>
      </c>
      <c r="F431" s="3" t="s">
        <v>1666</v>
      </c>
    </row>
    <row r="432" spans="1:6" ht="15" customHeight="1" x14ac:dyDescent="0.25">
      <c r="A432" s="9" t="s">
        <v>46</v>
      </c>
      <c r="B432" s="9"/>
      <c r="C432" s="9"/>
      <c r="D432" s="9"/>
      <c r="E432" s="9"/>
      <c r="F432" s="9"/>
    </row>
    <row r="433" spans="1:6" ht="15" customHeight="1" x14ac:dyDescent="0.25">
      <c r="A433" s="3" t="s">
        <v>47</v>
      </c>
      <c r="B433" s="3"/>
      <c r="C433" s="3" t="s">
        <v>65</v>
      </c>
      <c r="D433" s="3"/>
      <c r="E433" s="3"/>
      <c r="F433" s="3"/>
    </row>
    <row r="434" spans="1:6" ht="15" customHeight="1" x14ac:dyDescent="0.25">
      <c r="A434" s="3" t="s">
        <v>50</v>
      </c>
      <c r="B434" s="3"/>
      <c r="C434" s="3" t="s">
        <v>65</v>
      </c>
      <c r="D434" s="3"/>
      <c r="E434" s="3"/>
      <c r="F434" s="3"/>
    </row>
    <row r="435" spans="1:6" ht="15" customHeight="1" x14ac:dyDescent="0.25">
      <c r="A435" s="3" t="s">
        <v>1499</v>
      </c>
      <c r="B435" s="3" t="s">
        <v>1563</v>
      </c>
      <c r="C435" s="3" t="s">
        <v>56</v>
      </c>
      <c r="D435" s="3"/>
      <c r="E435" s="3"/>
      <c r="F435" s="3"/>
    </row>
    <row r="436" spans="1:6" ht="15" customHeight="1" x14ac:dyDescent="0.25">
      <c r="A436" s="3" t="s">
        <v>1501</v>
      </c>
      <c r="B436" s="3" t="s">
        <v>1563</v>
      </c>
      <c r="C436" s="3" t="s">
        <v>56</v>
      </c>
      <c r="D436" s="3"/>
      <c r="E436" s="3"/>
      <c r="F436" s="3"/>
    </row>
    <row r="437" spans="1:6" ht="15" customHeight="1" x14ac:dyDescent="0.25">
      <c r="A437" s="6" t="s">
        <v>1451</v>
      </c>
      <c r="B437" s="6"/>
      <c r="C437" s="6"/>
      <c r="D437" s="6"/>
      <c r="E437" s="6"/>
      <c r="F437" s="6"/>
    </row>
    <row r="438" spans="1:6" ht="15" customHeight="1" x14ac:dyDescent="0.25">
      <c r="A438" s="7" t="s">
        <v>1982</v>
      </c>
      <c r="B438" s="7"/>
      <c r="C438" s="7"/>
      <c r="D438" s="7"/>
      <c r="E438" s="7"/>
      <c r="F438" s="7"/>
    </row>
    <row r="439" spans="1:6" ht="15" customHeight="1" x14ac:dyDescent="0.25">
      <c r="A439" s="3" t="s">
        <v>41</v>
      </c>
      <c r="B439" s="3"/>
      <c r="C439" s="3" t="s">
        <v>1983</v>
      </c>
      <c r="D439" s="3"/>
      <c r="E439" s="3"/>
      <c r="F439" s="3"/>
    </row>
    <row r="440" spans="1:6" ht="15" customHeight="1" x14ac:dyDescent="0.25">
      <c r="A440" s="3" t="s">
        <v>43</v>
      </c>
    </row>
    <row r="441" spans="1:6" ht="15" customHeight="1" x14ac:dyDescent="0.25">
      <c r="A441" s="3" t="s">
        <v>44</v>
      </c>
    </row>
    <row r="442" spans="1:6" ht="15" customHeight="1" x14ac:dyDescent="0.25">
      <c r="A442" s="3" t="s">
        <v>45</v>
      </c>
    </row>
    <row r="443" spans="1:6" ht="15" customHeight="1" x14ac:dyDescent="0.25">
      <c r="A443" s="9" t="s">
        <v>46</v>
      </c>
      <c r="B443" s="9"/>
      <c r="C443" s="9"/>
      <c r="D443" s="9"/>
      <c r="E443" s="9"/>
      <c r="F443" s="9"/>
    </row>
    <row r="444" spans="1:6" ht="15" customHeight="1" x14ac:dyDescent="0.25">
      <c r="A444" s="3" t="s">
        <v>47</v>
      </c>
    </row>
    <row r="445" spans="1:6" ht="15" customHeight="1" x14ac:dyDescent="0.25">
      <c r="A445" s="3" t="s">
        <v>50</v>
      </c>
    </row>
    <row r="446" spans="1:6" ht="15" customHeight="1" x14ac:dyDescent="0.25">
      <c r="A446" s="3" t="s">
        <v>1499</v>
      </c>
    </row>
    <row r="447" spans="1:6" ht="15" customHeight="1" x14ac:dyDescent="0.25">
      <c r="A447" s="3" t="s">
        <v>1501</v>
      </c>
    </row>
    <row r="448" spans="1:6" ht="15" customHeight="1" x14ac:dyDescent="0.25">
      <c r="A448" s="7" t="s">
        <v>1984</v>
      </c>
      <c r="B448" s="7"/>
      <c r="C448" s="7"/>
      <c r="D448" s="7"/>
      <c r="E448" s="7"/>
      <c r="F448" s="7"/>
    </row>
    <row r="449" spans="1:6" ht="15" customHeight="1" x14ac:dyDescent="0.25">
      <c r="A449" s="3" t="s">
        <v>41</v>
      </c>
      <c r="B449" s="3"/>
      <c r="C449" s="3" t="s">
        <v>1983</v>
      </c>
      <c r="D449" s="3"/>
      <c r="E449" s="3"/>
      <c r="F449" s="3"/>
    </row>
    <row r="450" spans="1:6" ht="15" customHeight="1" x14ac:dyDescent="0.25">
      <c r="A450" s="3" t="s">
        <v>43</v>
      </c>
    </row>
    <row r="451" spans="1:6" ht="15" customHeight="1" x14ac:dyDescent="0.25">
      <c r="A451" s="3" t="s">
        <v>44</v>
      </c>
    </row>
    <row r="452" spans="1:6" ht="15" customHeight="1" x14ac:dyDescent="0.25">
      <c r="A452" s="3" t="s">
        <v>45</v>
      </c>
    </row>
    <row r="453" spans="1:6" ht="15" customHeight="1" x14ac:dyDescent="0.25">
      <c r="A453" s="9" t="s">
        <v>46</v>
      </c>
      <c r="B453" s="9"/>
      <c r="C453" s="9"/>
      <c r="D453" s="9"/>
      <c r="E453" s="9"/>
      <c r="F453" s="9"/>
    </row>
    <row r="454" spans="1:6" ht="15" customHeight="1" x14ac:dyDescent="0.25">
      <c r="A454" s="3" t="s">
        <v>47</v>
      </c>
    </row>
    <row r="455" spans="1:6" ht="15" customHeight="1" x14ac:dyDescent="0.25">
      <c r="A455" s="3" t="s">
        <v>50</v>
      </c>
    </row>
    <row r="456" spans="1:6" ht="15" customHeight="1" x14ac:dyDescent="0.25">
      <c r="A456" s="3" t="s">
        <v>1499</v>
      </c>
    </row>
    <row r="457" spans="1:6" ht="15" customHeight="1" x14ac:dyDescent="0.25">
      <c r="A457" s="3" t="s">
        <v>1501</v>
      </c>
    </row>
    <row r="458" spans="1:6" ht="15" customHeight="1" x14ac:dyDescent="0.25">
      <c r="A458" s="7" t="s">
        <v>1985</v>
      </c>
      <c r="B458" s="7"/>
      <c r="C458" s="7"/>
      <c r="D458" s="7"/>
      <c r="E458" s="7"/>
      <c r="F458" s="7"/>
    </row>
    <row r="459" spans="1:6" ht="15" customHeight="1" x14ac:dyDescent="0.25">
      <c r="A459" s="3" t="s">
        <v>41</v>
      </c>
      <c r="B459" s="3"/>
      <c r="C459" s="3" t="s">
        <v>1983</v>
      </c>
      <c r="D459" s="3"/>
      <c r="E459" s="3"/>
      <c r="F459" s="3"/>
    </row>
    <row r="460" spans="1:6" ht="15" customHeight="1" x14ac:dyDescent="0.25">
      <c r="A460" s="3" t="s">
        <v>43</v>
      </c>
    </row>
    <row r="461" spans="1:6" ht="15" customHeight="1" x14ac:dyDescent="0.25">
      <c r="A461" s="3" t="s">
        <v>44</v>
      </c>
    </row>
    <row r="462" spans="1:6" ht="15" customHeight="1" x14ac:dyDescent="0.25">
      <c r="A462" s="3" t="s">
        <v>45</v>
      </c>
    </row>
    <row r="463" spans="1:6" ht="15" customHeight="1" x14ac:dyDescent="0.25">
      <c r="A463" s="9" t="s">
        <v>46</v>
      </c>
      <c r="B463" s="9"/>
      <c r="C463" s="9"/>
      <c r="D463" s="9"/>
      <c r="E463" s="9"/>
      <c r="F463" s="9"/>
    </row>
    <row r="464" spans="1:6" ht="15" customHeight="1" x14ac:dyDescent="0.25">
      <c r="A464" s="3" t="s">
        <v>47</v>
      </c>
    </row>
    <row r="465" spans="1:6" ht="15" customHeight="1" x14ac:dyDescent="0.25">
      <c r="A465" s="3" t="s">
        <v>50</v>
      </c>
    </row>
    <row r="466" spans="1:6" ht="15" customHeight="1" x14ac:dyDescent="0.25">
      <c r="A466" s="3" t="s">
        <v>1499</v>
      </c>
    </row>
    <row r="467" spans="1:6" ht="15" customHeight="1" x14ac:dyDescent="0.25">
      <c r="A467" s="3" t="s">
        <v>1501</v>
      </c>
    </row>
    <row r="468" spans="1:6" ht="15" customHeight="1" x14ac:dyDescent="0.25">
      <c r="A468" s="7" t="s">
        <v>1986</v>
      </c>
      <c r="B468" s="7"/>
      <c r="C468" s="7"/>
      <c r="D468" s="7"/>
      <c r="E468" s="7"/>
      <c r="F468" s="7"/>
    </row>
    <row r="469" spans="1:6" ht="15" customHeight="1" x14ac:dyDescent="0.25">
      <c r="A469" s="3" t="s">
        <v>41</v>
      </c>
      <c r="B469" s="3"/>
      <c r="C469" s="3" t="s">
        <v>1987</v>
      </c>
      <c r="D469" s="3"/>
      <c r="E469" s="3"/>
      <c r="F469" s="3"/>
    </row>
    <row r="470" spans="1:6" ht="15" customHeight="1" x14ac:dyDescent="0.25">
      <c r="A470" s="3" t="s">
        <v>43</v>
      </c>
    </row>
    <row r="471" spans="1:6" ht="15" customHeight="1" x14ac:dyDescent="0.25">
      <c r="A471" s="3" t="s">
        <v>44</v>
      </c>
    </row>
    <row r="472" spans="1:6" ht="15" customHeight="1" x14ac:dyDescent="0.25">
      <c r="A472" s="3" t="s">
        <v>45</v>
      </c>
    </row>
    <row r="473" spans="1:6" ht="15" customHeight="1" x14ac:dyDescent="0.25">
      <c r="A473" s="9" t="s">
        <v>46</v>
      </c>
      <c r="B473" s="9"/>
      <c r="C473" s="9"/>
      <c r="D473" s="9"/>
      <c r="E473" s="9"/>
      <c r="F473" s="9"/>
    </row>
    <row r="474" spans="1:6" ht="15" customHeight="1" x14ac:dyDescent="0.25">
      <c r="A474" s="3" t="s">
        <v>47</v>
      </c>
    </row>
    <row r="475" spans="1:6" ht="15" customHeight="1" x14ac:dyDescent="0.25">
      <c r="A475" s="3" t="s">
        <v>50</v>
      </c>
    </row>
    <row r="476" spans="1:6" ht="15" customHeight="1" x14ac:dyDescent="0.25">
      <c r="A476" s="3" t="s">
        <v>1499</v>
      </c>
    </row>
    <row r="477" spans="1:6" ht="15" customHeight="1" x14ac:dyDescent="0.25">
      <c r="A477" s="3" t="s">
        <v>1501</v>
      </c>
    </row>
    <row r="478" spans="1:6" ht="15" customHeight="1" x14ac:dyDescent="0.25">
      <c r="A478" s="7" t="s">
        <v>1988</v>
      </c>
      <c r="B478" s="7"/>
      <c r="C478" s="7"/>
      <c r="D478" s="7"/>
      <c r="E478" s="7"/>
      <c r="F478" s="7"/>
    </row>
    <row r="479" spans="1:6" ht="15" customHeight="1" x14ac:dyDescent="0.25">
      <c r="A479" s="3" t="s">
        <v>41</v>
      </c>
      <c r="B479" s="3"/>
      <c r="C479" s="3" t="s">
        <v>1987</v>
      </c>
      <c r="D479" s="3"/>
      <c r="E479" s="3"/>
      <c r="F479" s="3"/>
    </row>
    <row r="480" spans="1:6" ht="15" customHeight="1" x14ac:dyDescent="0.25">
      <c r="A480" s="3" t="s">
        <v>43</v>
      </c>
    </row>
    <row r="481" spans="1:6" ht="15" customHeight="1" x14ac:dyDescent="0.25">
      <c r="A481" s="3" t="s">
        <v>44</v>
      </c>
    </row>
    <row r="482" spans="1:6" ht="15" customHeight="1" x14ac:dyDescent="0.25">
      <c r="A482" s="3" t="s">
        <v>45</v>
      </c>
    </row>
    <row r="483" spans="1:6" ht="15" customHeight="1" x14ac:dyDescent="0.25">
      <c r="A483" s="9" t="s">
        <v>46</v>
      </c>
      <c r="B483" s="9"/>
      <c r="C483" s="9"/>
      <c r="D483" s="9"/>
      <c r="E483" s="9"/>
      <c r="F483" s="9"/>
    </row>
    <row r="484" spans="1:6" ht="15" customHeight="1" x14ac:dyDescent="0.25">
      <c r="A484" s="3" t="s">
        <v>47</v>
      </c>
    </row>
    <row r="485" spans="1:6" ht="15" customHeight="1" x14ac:dyDescent="0.25">
      <c r="A485" s="3" t="s">
        <v>50</v>
      </c>
    </row>
    <row r="486" spans="1:6" ht="15" customHeight="1" x14ac:dyDescent="0.25">
      <c r="A486" s="3" t="s">
        <v>1499</v>
      </c>
    </row>
    <row r="487" spans="1:6" ht="15" customHeight="1" x14ac:dyDescent="0.25">
      <c r="A487" s="3" t="s">
        <v>1501</v>
      </c>
    </row>
    <row r="488" spans="1:6" ht="15" customHeight="1" x14ac:dyDescent="0.25">
      <c r="A488" s="6" t="s">
        <v>1989</v>
      </c>
      <c r="B488" s="6"/>
      <c r="C488" s="6"/>
      <c r="D488" s="6"/>
      <c r="E488" s="6"/>
      <c r="F488" s="6"/>
    </row>
    <row r="489" spans="1:6" ht="15" customHeight="1" x14ac:dyDescent="0.25">
      <c r="A489" s="7" t="s">
        <v>1990</v>
      </c>
      <c r="B489" s="7"/>
      <c r="C489" s="7"/>
      <c r="D489" s="7"/>
      <c r="E489" s="7"/>
      <c r="F489" s="7"/>
    </row>
    <row r="490" spans="1:6" ht="15" customHeight="1" x14ac:dyDescent="0.25">
      <c r="A490" s="3" t="s">
        <v>41</v>
      </c>
      <c r="B490" s="3" t="s">
        <v>1991</v>
      </c>
      <c r="C490" s="3" t="s">
        <v>916</v>
      </c>
      <c r="D490" s="3" t="s">
        <v>1992</v>
      </c>
      <c r="E490" s="3" t="s">
        <v>926</v>
      </c>
      <c r="F490" s="3" t="s">
        <v>1993</v>
      </c>
    </row>
    <row r="491" spans="1:6" ht="15" customHeight="1" x14ac:dyDescent="0.25">
      <c r="A491" s="3" t="s">
        <v>43</v>
      </c>
      <c r="B491" s="3" t="s">
        <v>1994</v>
      </c>
      <c r="C491" s="3" t="s">
        <v>916</v>
      </c>
      <c r="D491" s="3" t="s">
        <v>1995</v>
      </c>
      <c r="E491" s="3" t="s">
        <v>926</v>
      </c>
      <c r="F491" s="3" t="s">
        <v>1993</v>
      </c>
    </row>
    <row r="492" spans="1:6" ht="15" customHeight="1" x14ac:dyDescent="0.25">
      <c r="A492" s="3" t="s">
        <v>44</v>
      </c>
      <c r="B492" s="3" t="s">
        <v>1996</v>
      </c>
      <c r="C492" s="3" t="s">
        <v>519</v>
      </c>
      <c r="D492" s="3" t="s">
        <v>1997</v>
      </c>
      <c r="E492" s="3" t="s">
        <v>532</v>
      </c>
      <c r="F492" s="3"/>
    </row>
    <row r="493" spans="1:6" ht="15" customHeight="1" x14ac:dyDescent="0.25">
      <c r="A493" s="3" t="s">
        <v>45</v>
      </c>
      <c r="B493" s="3" t="s">
        <v>1998</v>
      </c>
      <c r="C493" s="3" t="s">
        <v>519</v>
      </c>
      <c r="D493" s="3" t="s">
        <v>1999</v>
      </c>
      <c r="E493" s="3" t="s">
        <v>532</v>
      </c>
      <c r="F493" s="3"/>
    </row>
    <row r="494" spans="1:6" ht="15" customHeight="1" x14ac:dyDescent="0.25">
      <c r="A494" s="9" t="s">
        <v>46</v>
      </c>
      <c r="B494" s="9"/>
      <c r="C494" s="9"/>
      <c r="D494" s="9"/>
      <c r="E494" s="9"/>
      <c r="F494" s="9"/>
    </row>
    <row r="495" spans="1:6" ht="15" customHeight="1" x14ac:dyDescent="0.25">
      <c r="A495" s="3" t="s">
        <v>47</v>
      </c>
      <c r="B495" s="3"/>
      <c r="C495" s="3" t="s">
        <v>65</v>
      </c>
      <c r="D495" s="3"/>
      <c r="E495" s="3"/>
      <c r="F495" s="3"/>
    </row>
    <row r="496" spans="1:6" ht="15" customHeight="1" x14ac:dyDescent="0.25">
      <c r="A496" s="3" t="s">
        <v>50</v>
      </c>
      <c r="B496" s="3"/>
      <c r="C496" s="3" t="s">
        <v>65</v>
      </c>
      <c r="D496" s="3"/>
      <c r="E496" s="3"/>
      <c r="F496" s="3"/>
    </row>
    <row r="497" spans="1:6" ht="15" customHeight="1" x14ac:dyDescent="0.25">
      <c r="A497" s="3" t="s">
        <v>1499</v>
      </c>
      <c r="B497" s="3" t="s">
        <v>1500</v>
      </c>
      <c r="C497" s="3" t="s">
        <v>88</v>
      </c>
      <c r="D497" s="3"/>
      <c r="E497" s="3"/>
      <c r="F497" s="3"/>
    </row>
    <row r="498" spans="1:6" ht="15" customHeight="1" x14ac:dyDescent="0.25">
      <c r="A498" s="3" t="s">
        <v>1501</v>
      </c>
      <c r="B498" s="3" t="s">
        <v>1500</v>
      </c>
      <c r="C498" s="3" t="s">
        <v>88</v>
      </c>
      <c r="D498" s="3"/>
      <c r="E498" s="3"/>
      <c r="F498" s="3"/>
    </row>
    <row r="499" spans="1:6" ht="15" customHeight="1" x14ac:dyDescent="0.25">
      <c r="A499" s="7" t="s">
        <v>2000</v>
      </c>
      <c r="B499" s="7"/>
      <c r="C499" s="7"/>
      <c r="D499" s="7"/>
      <c r="E499" s="7"/>
      <c r="F499" s="7"/>
    </row>
    <row r="500" spans="1:6" ht="15" customHeight="1" x14ac:dyDescent="0.25">
      <c r="A500" s="3" t="s">
        <v>41</v>
      </c>
      <c r="B500" s="3"/>
      <c r="C500" s="3" t="s">
        <v>65</v>
      </c>
      <c r="D500" s="3"/>
      <c r="E500" s="3"/>
      <c r="F500" s="3"/>
    </row>
    <row r="501" spans="1:6" ht="15" customHeight="1" x14ac:dyDescent="0.25">
      <c r="A501" s="3" t="s">
        <v>43</v>
      </c>
      <c r="B501" s="3"/>
      <c r="C501" s="3" t="s">
        <v>65</v>
      </c>
      <c r="D501" s="3"/>
      <c r="E501" s="3"/>
      <c r="F501" s="3"/>
    </row>
    <row r="502" spans="1:6" ht="15" customHeight="1" x14ac:dyDescent="0.25">
      <c r="A502" s="3" t="s">
        <v>44</v>
      </c>
      <c r="B502" s="3" t="s">
        <v>2001</v>
      </c>
      <c r="C502" s="3" t="s">
        <v>1894</v>
      </c>
      <c r="D502" s="3" t="s">
        <v>2002</v>
      </c>
      <c r="E502" s="3" t="s">
        <v>962</v>
      </c>
      <c r="F502" s="3"/>
    </row>
    <row r="503" spans="1:6" ht="15" customHeight="1" x14ac:dyDescent="0.25">
      <c r="A503" s="3" t="s">
        <v>45</v>
      </c>
      <c r="B503" s="3" t="s">
        <v>2003</v>
      </c>
      <c r="C503" s="3" t="s">
        <v>1894</v>
      </c>
      <c r="D503" s="3" t="s">
        <v>2004</v>
      </c>
      <c r="E503" s="3" t="s">
        <v>962</v>
      </c>
      <c r="F503" s="3" t="s">
        <v>2005</v>
      </c>
    </row>
    <row r="504" spans="1:6" ht="15" customHeight="1" x14ac:dyDescent="0.25">
      <c r="A504" s="9" t="s">
        <v>46</v>
      </c>
      <c r="B504" s="9"/>
      <c r="C504" s="9"/>
      <c r="D504" s="9"/>
      <c r="E504" s="9"/>
      <c r="F504" s="9"/>
    </row>
    <row r="505" spans="1:6" ht="15" customHeight="1" x14ac:dyDescent="0.25">
      <c r="A505" s="3" t="s">
        <v>47</v>
      </c>
      <c r="B505" s="3"/>
      <c r="C505" s="3" t="s">
        <v>65</v>
      </c>
      <c r="D505" s="3"/>
      <c r="E505" s="3"/>
      <c r="F505" s="3"/>
    </row>
    <row r="506" spans="1:6" ht="15" customHeight="1" x14ac:dyDescent="0.25">
      <c r="A506" s="3" t="s">
        <v>50</v>
      </c>
      <c r="B506" s="3"/>
      <c r="C506" s="3" t="s">
        <v>65</v>
      </c>
      <c r="D506" s="3"/>
      <c r="E506" s="3"/>
      <c r="F506" s="3"/>
    </row>
    <row r="507" spans="1:6" ht="15" customHeight="1" x14ac:dyDescent="0.25">
      <c r="A507" s="3" t="s">
        <v>1499</v>
      </c>
      <c r="B507" s="3" t="s">
        <v>1518</v>
      </c>
      <c r="C507" s="3" t="s">
        <v>68</v>
      </c>
      <c r="D507" s="3"/>
      <c r="E507" s="3"/>
      <c r="F507" s="3"/>
    </row>
    <row r="508" spans="1:6" ht="15" customHeight="1" x14ac:dyDescent="0.25">
      <c r="A508" s="3" t="s">
        <v>1501</v>
      </c>
      <c r="B508" s="3" t="s">
        <v>1518</v>
      </c>
      <c r="C508" s="3" t="s">
        <v>68</v>
      </c>
      <c r="D508" s="3"/>
      <c r="E508" s="3"/>
      <c r="F508" s="3"/>
    </row>
    <row r="509" spans="1:6" ht="15" customHeight="1" x14ac:dyDescent="0.25">
      <c r="A509" s="7" t="s">
        <v>2006</v>
      </c>
      <c r="B509" s="7"/>
      <c r="C509" s="7"/>
      <c r="D509" s="7"/>
      <c r="E509" s="7"/>
      <c r="F509" s="7"/>
    </row>
    <row r="510" spans="1:6" ht="15" customHeight="1" x14ac:dyDescent="0.25">
      <c r="A510" s="3" t="s">
        <v>41</v>
      </c>
      <c r="B510" s="3" t="s">
        <v>2007</v>
      </c>
      <c r="C510" s="3" t="s">
        <v>916</v>
      </c>
      <c r="D510" s="3" t="s">
        <v>2008</v>
      </c>
      <c r="E510" s="3" t="s">
        <v>926</v>
      </c>
      <c r="F510" s="3" t="s">
        <v>2009</v>
      </c>
    </row>
    <row r="511" spans="1:6" ht="15" customHeight="1" x14ac:dyDescent="0.25">
      <c r="A511" s="3" t="s">
        <v>43</v>
      </c>
      <c r="B511" s="3" t="s">
        <v>2010</v>
      </c>
      <c r="C511" s="3" t="s">
        <v>916</v>
      </c>
      <c r="D511" s="3" t="s">
        <v>2011</v>
      </c>
      <c r="E511" s="3" t="s">
        <v>926</v>
      </c>
      <c r="F511" s="3" t="s">
        <v>2012</v>
      </c>
    </row>
    <row r="512" spans="1:6" ht="15" customHeight="1" x14ac:dyDescent="0.25">
      <c r="A512" s="3" t="s">
        <v>44</v>
      </c>
      <c r="B512" s="3"/>
      <c r="C512" s="3" t="s">
        <v>65</v>
      </c>
      <c r="D512" s="3"/>
      <c r="E512" s="3"/>
      <c r="F512" s="3"/>
    </row>
    <row r="513" spans="1:6" ht="15" customHeight="1" x14ac:dyDescent="0.25">
      <c r="A513" s="3" t="s">
        <v>45</v>
      </c>
      <c r="B513" s="3"/>
      <c r="C513" s="3" t="s">
        <v>65</v>
      </c>
      <c r="D513" s="3"/>
      <c r="E513" s="3"/>
      <c r="F513" s="3"/>
    </row>
    <row r="514" spans="1:6" ht="15" customHeight="1" x14ac:dyDescent="0.25">
      <c r="A514" s="9" t="s">
        <v>46</v>
      </c>
      <c r="B514" s="9"/>
      <c r="C514" s="9"/>
      <c r="D514" s="9"/>
      <c r="E514" s="9"/>
      <c r="F514" s="9"/>
    </row>
    <row r="515" spans="1:6" ht="15" customHeight="1" x14ac:dyDescent="0.25">
      <c r="A515" s="3" t="s">
        <v>47</v>
      </c>
      <c r="B515" s="3" t="s">
        <v>2013</v>
      </c>
      <c r="C515" s="3" t="s">
        <v>18</v>
      </c>
      <c r="D515" s="3" t="s">
        <v>2014</v>
      </c>
      <c r="E515" s="3" t="s">
        <v>127</v>
      </c>
      <c r="F515" s="3" t="s">
        <v>2015</v>
      </c>
    </row>
    <row r="516" spans="1:6" ht="15" customHeight="1" x14ac:dyDescent="0.25">
      <c r="A516" s="3" t="s">
        <v>50</v>
      </c>
      <c r="B516" s="3" t="s">
        <v>2016</v>
      </c>
      <c r="C516" s="3" t="s">
        <v>18</v>
      </c>
      <c r="D516" s="3" t="s">
        <v>2017</v>
      </c>
      <c r="E516" s="3" t="s">
        <v>127</v>
      </c>
      <c r="F516" s="3" t="s">
        <v>2015</v>
      </c>
    </row>
    <row r="517" spans="1:6" ht="15" customHeight="1" x14ac:dyDescent="0.25">
      <c r="A517" s="3" t="s">
        <v>1499</v>
      </c>
      <c r="B517" s="3"/>
      <c r="C517" s="3" t="s">
        <v>65</v>
      </c>
      <c r="D517" s="3"/>
      <c r="E517" s="3"/>
      <c r="F517" s="3"/>
    </row>
    <row r="518" spans="1:6" ht="15" customHeight="1" x14ac:dyDescent="0.25">
      <c r="A518" s="3" t="s">
        <v>1501</v>
      </c>
      <c r="B518" s="3"/>
      <c r="C518" s="3" t="s">
        <v>65</v>
      </c>
      <c r="D518" s="3"/>
      <c r="E518" s="3"/>
      <c r="F518" s="3"/>
    </row>
    <row r="519" spans="1:6" ht="15" customHeight="1" x14ac:dyDescent="0.25">
      <c r="A519" s="7" t="s">
        <v>2018</v>
      </c>
      <c r="B519" s="7"/>
      <c r="C519" s="7"/>
      <c r="D519" s="7"/>
      <c r="E519" s="7"/>
      <c r="F519" s="7"/>
    </row>
    <row r="520" spans="1:6" ht="15" customHeight="1" x14ac:dyDescent="0.25">
      <c r="A520" s="3" t="s">
        <v>41</v>
      </c>
      <c r="B520" s="3" t="s">
        <v>1541</v>
      </c>
      <c r="C520" s="3" t="s">
        <v>94</v>
      </c>
      <c r="D520" s="3"/>
      <c r="E520" s="3"/>
      <c r="F520" s="3"/>
    </row>
    <row r="521" spans="1:6" ht="15" customHeight="1" x14ac:dyDescent="0.25">
      <c r="A521" s="3" t="s">
        <v>43</v>
      </c>
      <c r="B521" s="3" t="s">
        <v>1541</v>
      </c>
      <c r="C521" s="3" t="s">
        <v>94</v>
      </c>
      <c r="D521" s="3"/>
      <c r="E521" s="3"/>
      <c r="F521" s="3"/>
    </row>
    <row r="522" spans="1:6" ht="15" customHeight="1" x14ac:dyDescent="0.25">
      <c r="A522" s="3" t="s">
        <v>44</v>
      </c>
      <c r="B522" s="3" t="s">
        <v>1542</v>
      </c>
      <c r="C522" s="3" t="s">
        <v>90</v>
      </c>
      <c r="D522" s="3"/>
      <c r="E522" s="3"/>
      <c r="F522" s="3"/>
    </row>
    <row r="523" spans="1:6" ht="15" customHeight="1" x14ac:dyDescent="0.25">
      <c r="A523" s="3" t="s">
        <v>45</v>
      </c>
      <c r="B523" s="3" t="s">
        <v>1542</v>
      </c>
      <c r="C523" s="3" t="s">
        <v>90</v>
      </c>
      <c r="D523" s="3"/>
      <c r="E523" s="3"/>
      <c r="F523" s="3"/>
    </row>
    <row r="524" spans="1:6" ht="15" customHeight="1" x14ac:dyDescent="0.25">
      <c r="A524" s="9" t="s">
        <v>46</v>
      </c>
      <c r="B524" s="9"/>
      <c r="C524" s="9"/>
      <c r="D524" s="9"/>
      <c r="E524" s="9"/>
      <c r="F524" s="9"/>
    </row>
    <row r="525" spans="1:6" ht="15" customHeight="1" x14ac:dyDescent="0.25">
      <c r="A525" s="3" t="s">
        <v>47</v>
      </c>
      <c r="B525" s="3" t="s">
        <v>2019</v>
      </c>
      <c r="C525" s="3" t="s">
        <v>1544</v>
      </c>
      <c r="D525" s="3" t="s">
        <v>2020</v>
      </c>
      <c r="E525" s="3" t="s">
        <v>1546</v>
      </c>
      <c r="F525" s="3" t="s">
        <v>2021</v>
      </c>
    </row>
    <row r="526" spans="1:6" ht="15" customHeight="1" x14ac:dyDescent="0.25">
      <c r="A526" s="3" t="s">
        <v>50</v>
      </c>
      <c r="B526" s="3" t="s">
        <v>2022</v>
      </c>
      <c r="C526" s="3" t="s">
        <v>1544</v>
      </c>
      <c r="D526" s="3" t="s">
        <v>2023</v>
      </c>
      <c r="E526" s="3" t="s">
        <v>1546</v>
      </c>
      <c r="F526" s="3" t="s">
        <v>2024</v>
      </c>
    </row>
    <row r="527" spans="1:6" ht="15" customHeight="1" x14ac:dyDescent="0.25">
      <c r="A527" s="3" t="s">
        <v>1499</v>
      </c>
      <c r="B527" s="3" t="s">
        <v>2025</v>
      </c>
      <c r="C527" s="3" t="s">
        <v>1544</v>
      </c>
      <c r="D527" s="3" t="s">
        <v>2020</v>
      </c>
      <c r="E527" s="3" t="s">
        <v>1546</v>
      </c>
      <c r="F527" s="3" t="s">
        <v>2021</v>
      </c>
    </row>
    <row r="528" spans="1:6" ht="15" customHeight="1" x14ac:dyDescent="0.25">
      <c r="A528" s="3" t="s">
        <v>1501</v>
      </c>
      <c r="B528" s="3" t="s">
        <v>2026</v>
      </c>
      <c r="C528" s="3" t="s">
        <v>1544</v>
      </c>
      <c r="D528" s="3" t="s">
        <v>2023</v>
      </c>
      <c r="E528" s="3" t="s">
        <v>1546</v>
      </c>
      <c r="F528" s="3" t="s">
        <v>2024</v>
      </c>
    </row>
    <row r="529" spans="1:6" ht="15" customHeight="1" x14ac:dyDescent="0.25">
      <c r="A529" s="7" t="s">
        <v>2027</v>
      </c>
      <c r="B529" s="7"/>
      <c r="C529" s="7"/>
      <c r="D529" s="7"/>
      <c r="E529" s="7"/>
      <c r="F529" s="7"/>
    </row>
    <row r="530" spans="1:6" ht="15" customHeight="1" x14ac:dyDescent="0.25">
      <c r="A530" s="3" t="s">
        <v>41</v>
      </c>
      <c r="B530" s="3" t="s">
        <v>2028</v>
      </c>
      <c r="C530" s="3" t="s">
        <v>20</v>
      </c>
      <c r="D530" s="3" t="s">
        <v>2029</v>
      </c>
      <c r="E530" s="3" t="s">
        <v>1528</v>
      </c>
      <c r="F530" s="3"/>
    </row>
    <row r="531" spans="1:6" ht="15" customHeight="1" x14ac:dyDescent="0.25">
      <c r="A531" s="3" t="s">
        <v>43</v>
      </c>
      <c r="B531" s="3" t="s">
        <v>2030</v>
      </c>
      <c r="C531" s="3" t="s">
        <v>20</v>
      </c>
      <c r="D531" s="3" t="s">
        <v>2031</v>
      </c>
      <c r="E531" s="3" t="s">
        <v>1528</v>
      </c>
      <c r="F531" s="3"/>
    </row>
    <row r="532" spans="1:6" ht="15" customHeight="1" x14ac:dyDescent="0.25">
      <c r="A532" s="3" t="s">
        <v>44</v>
      </c>
      <c r="B532" s="3" t="s">
        <v>2032</v>
      </c>
      <c r="C532" s="3" t="s">
        <v>20</v>
      </c>
      <c r="D532" s="3" t="s">
        <v>2029</v>
      </c>
      <c r="E532" s="3" t="s">
        <v>1528</v>
      </c>
      <c r="F532" s="3"/>
    </row>
    <row r="533" spans="1:6" ht="15" customHeight="1" x14ac:dyDescent="0.25">
      <c r="A533" s="3" t="s">
        <v>45</v>
      </c>
      <c r="B533" s="3" t="s">
        <v>2033</v>
      </c>
      <c r="C533" s="3" t="s">
        <v>20</v>
      </c>
      <c r="D533" s="3" t="s">
        <v>2031</v>
      </c>
      <c r="E533" s="3" t="s">
        <v>1528</v>
      </c>
      <c r="F533" s="3"/>
    </row>
    <row r="534" spans="1:6" ht="15" customHeight="1" x14ac:dyDescent="0.25">
      <c r="A534" s="9" t="s">
        <v>46</v>
      </c>
      <c r="B534" s="9"/>
      <c r="C534" s="9"/>
      <c r="D534" s="9"/>
      <c r="E534" s="9"/>
      <c r="F534" s="9"/>
    </row>
    <row r="535" spans="1:6" ht="15" customHeight="1" x14ac:dyDescent="0.25">
      <c r="A535" s="3" t="s">
        <v>47</v>
      </c>
      <c r="B535" s="3"/>
      <c r="C535" s="3" t="s">
        <v>65</v>
      </c>
      <c r="D535" s="3"/>
      <c r="E535" s="3"/>
      <c r="F535" s="3"/>
    </row>
    <row r="536" spans="1:6" ht="15" customHeight="1" x14ac:dyDescent="0.25">
      <c r="A536" s="3" t="s">
        <v>50</v>
      </c>
      <c r="B536" s="3"/>
      <c r="C536" s="3" t="s">
        <v>65</v>
      </c>
      <c r="D536" s="3"/>
      <c r="E536" s="3"/>
      <c r="F536" s="3"/>
    </row>
    <row r="537" spans="1:6" ht="15" customHeight="1" x14ac:dyDescent="0.25">
      <c r="A537" s="3" t="s">
        <v>1499</v>
      </c>
      <c r="B537" s="3" t="s">
        <v>1563</v>
      </c>
      <c r="C537" s="3" t="s">
        <v>56</v>
      </c>
      <c r="D537" s="3"/>
      <c r="E537" s="3"/>
      <c r="F537" s="3"/>
    </row>
    <row r="538" spans="1:6" ht="15" customHeight="1" x14ac:dyDescent="0.25">
      <c r="A538" s="3" t="s">
        <v>1501</v>
      </c>
      <c r="B538" s="3" t="s">
        <v>1563</v>
      </c>
      <c r="C538" s="3" t="s">
        <v>56</v>
      </c>
      <c r="D538" s="3"/>
      <c r="E538" s="3"/>
      <c r="F538" s="3"/>
    </row>
    <row r="539" spans="1:6" ht="15" customHeight="1" x14ac:dyDescent="0.25">
      <c r="A539" s="6" t="s">
        <v>2034</v>
      </c>
      <c r="B539" s="6"/>
      <c r="C539" s="6"/>
      <c r="D539" s="6"/>
      <c r="E539" s="6"/>
      <c r="F539" s="6"/>
    </row>
    <row r="540" spans="1:6" ht="15" customHeight="1" x14ac:dyDescent="0.25">
      <c r="A540" s="7" t="s">
        <v>2035</v>
      </c>
      <c r="B540" s="7"/>
      <c r="C540" s="7"/>
      <c r="D540" s="7"/>
      <c r="E540" s="7"/>
      <c r="F540" s="7"/>
    </row>
    <row r="541" spans="1:6" ht="15" customHeight="1" x14ac:dyDescent="0.25">
      <c r="A541" s="3" t="s">
        <v>41</v>
      </c>
      <c r="B541" s="3"/>
      <c r="C541" s="3" t="s">
        <v>65</v>
      </c>
      <c r="D541" s="3"/>
      <c r="E541" s="3"/>
      <c r="F541" s="3"/>
    </row>
    <row r="542" spans="1:6" ht="15" customHeight="1" x14ac:dyDescent="0.25">
      <c r="A542" s="3" t="s">
        <v>43</v>
      </c>
      <c r="B542" s="3"/>
      <c r="C542" s="3" t="s">
        <v>65</v>
      </c>
      <c r="D542" s="3"/>
      <c r="E542" s="3"/>
      <c r="F542" s="3"/>
    </row>
    <row r="543" spans="1:6" ht="15" customHeight="1" x14ac:dyDescent="0.25">
      <c r="A543" s="3" t="s">
        <v>44</v>
      </c>
      <c r="B543" s="3"/>
      <c r="C543" s="3" t="s">
        <v>65</v>
      </c>
      <c r="D543" s="3"/>
      <c r="E543" s="3"/>
      <c r="F543" s="3"/>
    </row>
    <row r="544" spans="1:6" ht="15" customHeight="1" x14ac:dyDescent="0.25">
      <c r="A544" s="3" t="s">
        <v>45</v>
      </c>
      <c r="B544" s="3"/>
      <c r="C544" s="3" t="s">
        <v>65</v>
      </c>
      <c r="D544" s="3"/>
      <c r="E544" s="3"/>
      <c r="F544" s="3"/>
    </row>
    <row r="545" spans="1:6" ht="15" customHeight="1" x14ac:dyDescent="0.25">
      <c r="A545" s="9" t="s">
        <v>46</v>
      </c>
      <c r="B545" s="9"/>
      <c r="C545" s="9"/>
      <c r="D545" s="9"/>
      <c r="E545" s="9"/>
      <c r="F545" s="9"/>
    </row>
    <row r="546" spans="1:6" ht="15" customHeight="1" x14ac:dyDescent="0.25">
      <c r="A546" s="3" t="s">
        <v>47</v>
      </c>
      <c r="B546" s="3" t="s">
        <v>2036</v>
      </c>
      <c r="C546" s="3" t="s">
        <v>1736</v>
      </c>
      <c r="D546" s="3" t="s">
        <v>2037</v>
      </c>
      <c r="E546" s="3" t="s">
        <v>1738</v>
      </c>
      <c r="F546" s="3" t="s">
        <v>2038</v>
      </c>
    </row>
    <row r="547" spans="1:6" ht="15" customHeight="1" x14ac:dyDescent="0.25">
      <c r="A547" s="3" t="s">
        <v>50</v>
      </c>
      <c r="B547" s="3" t="s">
        <v>2039</v>
      </c>
      <c r="C547" s="3" t="s">
        <v>1736</v>
      </c>
      <c r="D547" s="3" t="s">
        <v>2040</v>
      </c>
      <c r="E547" s="3" t="s">
        <v>1738</v>
      </c>
      <c r="F547" s="3" t="s">
        <v>2041</v>
      </c>
    </row>
    <row r="548" spans="1:6" ht="15" customHeight="1" x14ac:dyDescent="0.25">
      <c r="A548" s="3" t="s">
        <v>1499</v>
      </c>
      <c r="B548" s="3" t="s">
        <v>2036</v>
      </c>
      <c r="C548" s="3" t="s">
        <v>1743</v>
      </c>
      <c r="D548" s="3" t="s">
        <v>2037</v>
      </c>
      <c r="E548" s="3" t="s">
        <v>1738</v>
      </c>
      <c r="F548" s="3" t="s">
        <v>2038</v>
      </c>
    </row>
    <row r="549" spans="1:6" ht="15" customHeight="1" x14ac:dyDescent="0.25">
      <c r="A549" s="3" t="s">
        <v>1501</v>
      </c>
      <c r="B549" s="3" t="s">
        <v>2039</v>
      </c>
      <c r="C549" s="3" t="s">
        <v>1743</v>
      </c>
      <c r="D549" s="3" t="s">
        <v>2040</v>
      </c>
      <c r="E549" s="3" t="s">
        <v>1738</v>
      </c>
      <c r="F549" s="3" t="s">
        <v>2041</v>
      </c>
    </row>
    <row r="550" spans="1:6" ht="15" customHeight="1" x14ac:dyDescent="0.25">
      <c r="A550" s="7" t="s">
        <v>2042</v>
      </c>
      <c r="B550" s="7"/>
      <c r="C550" s="7"/>
      <c r="D550" s="7"/>
      <c r="E550" s="7"/>
      <c r="F550" s="7"/>
    </row>
    <row r="551" spans="1:6" ht="15" customHeight="1" x14ac:dyDescent="0.25">
      <c r="A551" s="3" t="s">
        <v>41</v>
      </c>
      <c r="B551" s="3"/>
      <c r="C551" s="3" t="s">
        <v>65</v>
      </c>
      <c r="D551" s="3"/>
      <c r="E551" s="3"/>
      <c r="F551" s="3"/>
    </row>
    <row r="552" spans="1:6" ht="15" customHeight="1" x14ac:dyDescent="0.25">
      <c r="A552" s="3" t="s">
        <v>43</v>
      </c>
      <c r="B552" s="3"/>
      <c r="C552" s="3" t="s">
        <v>65</v>
      </c>
      <c r="D552" s="3"/>
      <c r="E552" s="3"/>
      <c r="F552" s="3"/>
    </row>
    <row r="553" spans="1:6" ht="15" customHeight="1" x14ac:dyDescent="0.25">
      <c r="A553" s="3" t="s">
        <v>44</v>
      </c>
      <c r="B553" s="3"/>
      <c r="C553" s="3" t="s">
        <v>65</v>
      </c>
      <c r="D553" s="3"/>
      <c r="E553" s="3"/>
      <c r="F553" s="3"/>
    </row>
    <row r="554" spans="1:6" ht="15" customHeight="1" x14ac:dyDescent="0.25">
      <c r="A554" s="3" t="s">
        <v>45</v>
      </c>
      <c r="B554" s="3"/>
      <c r="C554" s="3" t="s">
        <v>65</v>
      </c>
      <c r="D554" s="3"/>
      <c r="E554" s="3"/>
      <c r="F554" s="3"/>
    </row>
    <row r="555" spans="1:6" ht="15" customHeight="1" x14ac:dyDescent="0.25">
      <c r="A555" s="9" t="s">
        <v>46</v>
      </c>
      <c r="B555" s="9"/>
      <c r="C555" s="9"/>
      <c r="D555" s="9"/>
      <c r="E555" s="9"/>
      <c r="F555" s="9"/>
    </row>
    <row r="556" spans="1:6" ht="15" customHeight="1" x14ac:dyDescent="0.25">
      <c r="A556" s="3" t="s">
        <v>47</v>
      </c>
      <c r="B556" s="3"/>
      <c r="C556" s="3" t="s">
        <v>65</v>
      </c>
      <c r="D556" s="3"/>
      <c r="E556" s="3"/>
      <c r="F556" s="3"/>
    </row>
    <row r="557" spans="1:6" ht="15" customHeight="1" x14ac:dyDescent="0.25">
      <c r="A557" s="3" t="s">
        <v>50</v>
      </c>
      <c r="B557" s="3"/>
      <c r="C557" s="3" t="s">
        <v>65</v>
      </c>
      <c r="D557" s="3"/>
      <c r="E557" s="3"/>
      <c r="F557" s="3"/>
    </row>
    <row r="558" spans="1:6" ht="15" customHeight="1" x14ac:dyDescent="0.25">
      <c r="A558" s="3" t="s">
        <v>1499</v>
      </c>
      <c r="B558" s="3"/>
      <c r="C558" s="3" t="s">
        <v>65</v>
      </c>
      <c r="D558" s="3"/>
      <c r="E558" s="3"/>
      <c r="F558" s="3"/>
    </row>
    <row r="559" spans="1:6" ht="15" customHeight="1" x14ac:dyDescent="0.25">
      <c r="A559" s="3" t="s">
        <v>1501</v>
      </c>
      <c r="B559" s="3"/>
      <c r="C559" s="3" t="s">
        <v>65</v>
      </c>
      <c r="D559" s="3"/>
      <c r="E559" s="3"/>
      <c r="F559" s="3"/>
    </row>
    <row r="560" spans="1:6" ht="15" customHeight="1" x14ac:dyDescent="0.25">
      <c r="A560" s="7" t="s">
        <v>2043</v>
      </c>
      <c r="B560" s="7"/>
      <c r="C560" s="7"/>
      <c r="D560" s="7"/>
      <c r="E560" s="7"/>
      <c r="F560" s="7"/>
    </row>
    <row r="561" spans="1:6" ht="15" customHeight="1" x14ac:dyDescent="0.25">
      <c r="A561" s="3" t="s">
        <v>41</v>
      </c>
      <c r="B561" s="3"/>
      <c r="C561" s="3" t="s">
        <v>65</v>
      </c>
      <c r="D561" s="3"/>
      <c r="E561" s="3"/>
      <c r="F561" s="3"/>
    </row>
    <row r="562" spans="1:6" ht="15" customHeight="1" x14ac:dyDescent="0.25">
      <c r="A562" s="3" t="s">
        <v>43</v>
      </c>
      <c r="B562" s="3"/>
      <c r="C562" s="3" t="s">
        <v>65</v>
      </c>
      <c r="D562" s="3"/>
      <c r="E562" s="3"/>
      <c r="F562" s="3"/>
    </row>
    <row r="563" spans="1:6" ht="15" customHeight="1" x14ac:dyDescent="0.25">
      <c r="A563" s="3" t="s">
        <v>44</v>
      </c>
      <c r="B563" s="3" t="s">
        <v>2044</v>
      </c>
      <c r="C563" s="3" t="s">
        <v>15</v>
      </c>
      <c r="D563" s="3" t="s">
        <v>2045</v>
      </c>
      <c r="E563" s="3" t="s">
        <v>274</v>
      </c>
      <c r="F563" s="3" t="s">
        <v>2046</v>
      </c>
    </row>
    <row r="564" spans="1:6" ht="15" customHeight="1" x14ac:dyDescent="0.25">
      <c r="A564" s="3" t="s">
        <v>45</v>
      </c>
      <c r="B564" s="3" t="s">
        <v>2047</v>
      </c>
      <c r="C564" s="3" t="s">
        <v>15</v>
      </c>
      <c r="D564" s="3" t="s">
        <v>2045</v>
      </c>
      <c r="E564" s="3" t="s">
        <v>274</v>
      </c>
      <c r="F564" s="3" t="s">
        <v>2046</v>
      </c>
    </row>
    <row r="565" spans="1:6" ht="15" customHeight="1" x14ac:dyDescent="0.25">
      <c r="A565" s="9" t="s">
        <v>46</v>
      </c>
      <c r="B565" s="9"/>
      <c r="C565" s="9"/>
      <c r="D565" s="9"/>
      <c r="E565" s="9"/>
      <c r="F565" s="9"/>
    </row>
    <row r="566" spans="1:6" ht="15" customHeight="1" x14ac:dyDescent="0.25">
      <c r="A566" s="3" t="s">
        <v>47</v>
      </c>
      <c r="B566" s="3"/>
      <c r="C566" s="3" t="s">
        <v>65</v>
      </c>
      <c r="D566" s="3"/>
      <c r="E566" s="3"/>
      <c r="F566" s="3"/>
    </row>
    <row r="567" spans="1:6" ht="15" customHeight="1" x14ac:dyDescent="0.25">
      <c r="A567" s="3" t="s">
        <v>50</v>
      </c>
      <c r="B567" s="3"/>
      <c r="C567" s="3" t="s">
        <v>65</v>
      </c>
      <c r="D567" s="3"/>
      <c r="E567" s="3"/>
      <c r="F567" s="3"/>
    </row>
    <row r="568" spans="1:6" ht="15" customHeight="1" x14ac:dyDescent="0.25">
      <c r="A568" s="3" t="s">
        <v>1499</v>
      </c>
      <c r="B568" s="3"/>
      <c r="C568" s="3" t="s">
        <v>65</v>
      </c>
      <c r="D568" s="3"/>
      <c r="E568" s="3"/>
      <c r="F568" s="3"/>
    </row>
    <row r="569" spans="1:6" ht="15" customHeight="1" x14ac:dyDescent="0.25">
      <c r="A569" s="3" t="s">
        <v>1501</v>
      </c>
      <c r="B569" s="3"/>
      <c r="C569" s="3" t="s">
        <v>65</v>
      </c>
      <c r="D569" s="3"/>
      <c r="E569" s="3"/>
      <c r="F569" s="3"/>
    </row>
    <row r="570" spans="1:6" ht="15" customHeight="1" x14ac:dyDescent="0.25">
      <c r="A570" s="3" t="s">
        <v>2048</v>
      </c>
    </row>
    <row r="571" spans="1:6" ht="15" customHeight="1" x14ac:dyDescent="0.25">
      <c r="A571" s="7" t="s">
        <v>2049</v>
      </c>
      <c r="B571" s="7"/>
      <c r="C571" s="7"/>
      <c r="D571" s="7"/>
      <c r="E571" s="7"/>
      <c r="F571" s="7"/>
    </row>
    <row r="572" spans="1:6" ht="15" customHeight="1" x14ac:dyDescent="0.25">
      <c r="A572" s="3" t="s">
        <v>2050</v>
      </c>
      <c r="B572" s="3"/>
      <c r="C572" s="3" t="s">
        <v>2051</v>
      </c>
      <c r="D572" s="3"/>
      <c r="E572" s="3"/>
      <c r="F572" s="3"/>
    </row>
    <row r="573" spans="1:6" ht="15" customHeight="1" x14ac:dyDescent="0.25">
      <c r="A573" s="3" t="s">
        <v>2052</v>
      </c>
      <c r="B573" s="3"/>
      <c r="C573" s="3" t="s">
        <v>2053</v>
      </c>
      <c r="D573" s="3"/>
      <c r="E573" s="3"/>
      <c r="F573" s="3"/>
    </row>
    <row r="574" spans="1:6" ht="15" customHeight="1" x14ac:dyDescent="0.25">
      <c r="A574" s="7" t="s">
        <v>2054</v>
      </c>
      <c r="B574" s="7"/>
      <c r="C574" s="7"/>
      <c r="D574" s="7"/>
      <c r="E574" s="7"/>
      <c r="F574" s="7"/>
    </row>
    <row r="575" spans="1:6" ht="15" customHeight="1" x14ac:dyDescent="0.25">
      <c r="A575" s="3" t="s">
        <v>2050</v>
      </c>
      <c r="B575" s="3"/>
      <c r="C575" s="3" t="s">
        <v>2055</v>
      </c>
      <c r="D575" s="3"/>
      <c r="E575" s="3"/>
      <c r="F575" s="3"/>
    </row>
    <row r="576" spans="1:6" ht="15" customHeight="1" x14ac:dyDescent="0.25">
      <c r="A576" s="3" t="s">
        <v>2056</v>
      </c>
      <c r="B576" s="3"/>
      <c r="C576" s="3" t="s">
        <v>2057</v>
      </c>
      <c r="D576" s="3"/>
      <c r="E576" s="3"/>
      <c r="F576" s="3"/>
    </row>
    <row r="577" spans="1:6" ht="15" customHeight="1" x14ac:dyDescent="0.25">
      <c r="A577" s="7" t="s">
        <v>2058</v>
      </c>
      <c r="B577" s="7"/>
      <c r="C577" s="7"/>
      <c r="D577" s="7"/>
      <c r="E577" s="7"/>
      <c r="F577" s="7"/>
    </row>
    <row r="578" spans="1:6" ht="15" customHeight="1" x14ac:dyDescent="0.25">
      <c r="A578" s="3" t="s">
        <v>2059</v>
      </c>
    </row>
    <row r="579" spans="1:6" ht="15" customHeight="1" x14ac:dyDescent="0.25">
      <c r="A579" s="7" t="s">
        <v>2060</v>
      </c>
      <c r="B579" s="7"/>
      <c r="C579" s="7"/>
      <c r="D579" s="7"/>
      <c r="E579" s="7"/>
      <c r="F579" s="7"/>
    </row>
    <row r="580" spans="1:6" ht="15" customHeight="1" x14ac:dyDescent="0.25">
      <c r="A580" s="3" t="s">
        <v>2050</v>
      </c>
      <c r="B580" s="3"/>
      <c r="C580" s="3" t="s">
        <v>2061</v>
      </c>
      <c r="D580" s="3"/>
      <c r="E580" s="3"/>
      <c r="F580" s="3"/>
    </row>
    <row r="581" spans="1:6" ht="15" customHeight="1" x14ac:dyDescent="0.25">
      <c r="A581" s="3" t="s">
        <v>2056</v>
      </c>
      <c r="B581" s="3"/>
      <c r="C581" s="3" t="s">
        <v>2062</v>
      </c>
      <c r="D581" s="3"/>
      <c r="E581" s="3"/>
      <c r="F581" s="3"/>
    </row>
    <row r="582" spans="1:6" ht="15" customHeight="1" x14ac:dyDescent="0.25">
      <c r="A582" s="7" t="s">
        <v>2063</v>
      </c>
      <c r="B582" s="7"/>
      <c r="C582" s="7"/>
      <c r="D582" s="7"/>
      <c r="E582" s="7"/>
      <c r="F582" s="7"/>
    </row>
    <row r="583" spans="1:6" ht="15" customHeight="1" x14ac:dyDescent="0.25">
      <c r="A583" s="3" t="s">
        <v>2064</v>
      </c>
      <c r="B583" s="3"/>
      <c r="C583" s="3" t="s">
        <v>2065</v>
      </c>
      <c r="D583" s="3"/>
      <c r="E583" s="3"/>
      <c r="F583" s="3"/>
    </row>
    <row r="584" spans="1:6" ht="15" customHeight="1" x14ac:dyDescent="0.25">
      <c r="A584" s="6" t="s">
        <v>2066</v>
      </c>
      <c r="B584" s="6"/>
      <c r="C584" s="6"/>
      <c r="D584" s="6"/>
      <c r="E584" s="6"/>
      <c r="F584" s="6"/>
    </row>
    <row r="585" spans="1:6" ht="15" customHeight="1" x14ac:dyDescent="0.25">
      <c r="A585" s="7" t="s">
        <v>2067</v>
      </c>
      <c r="B585" s="7"/>
      <c r="C585" s="7"/>
      <c r="D585" s="7"/>
      <c r="E585" s="7"/>
      <c r="F585" s="7"/>
    </row>
    <row r="586" spans="1:6" ht="15" customHeight="1" x14ac:dyDescent="0.25">
      <c r="A586" s="3" t="s">
        <v>2050</v>
      </c>
      <c r="B586" s="3"/>
      <c r="C586" s="3" t="s">
        <v>2068</v>
      </c>
      <c r="D586" s="3"/>
      <c r="E586" s="3"/>
      <c r="F586" s="3"/>
    </row>
    <row r="587" spans="1:6" ht="15" customHeight="1" x14ac:dyDescent="0.25">
      <c r="A587" s="3" t="s">
        <v>2069</v>
      </c>
      <c r="B587" s="3"/>
      <c r="C587" s="3" t="s">
        <v>2070</v>
      </c>
      <c r="D587" s="3"/>
      <c r="E587" s="3"/>
      <c r="F587" s="3"/>
    </row>
    <row r="588" spans="1:6" ht="15" customHeight="1" x14ac:dyDescent="0.25">
      <c r="A588" s="3" t="s">
        <v>2052</v>
      </c>
      <c r="B588" s="3"/>
      <c r="C588" s="3" t="s">
        <v>2071</v>
      </c>
      <c r="D588" s="3"/>
      <c r="E588" s="3"/>
      <c r="F588" s="3"/>
    </row>
    <row r="589" spans="1:6" ht="15" customHeight="1" x14ac:dyDescent="0.25">
      <c r="A589" s="7" t="s">
        <v>2072</v>
      </c>
      <c r="B589" s="7"/>
      <c r="C589" s="7"/>
      <c r="D589" s="7"/>
      <c r="E589" s="7"/>
      <c r="F589" s="7"/>
    </row>
    <row r="590" spans="1:6" ht="15" customHeight="1" x14ac:dyDescent="0.25">
      <c r="A590" s="3" t="s">
        <v>2050</v>
      </c>
      <c r="B590" s="3"/>
      <c r="C590" s="3" t="s">
        <v>2073</v>
      </c>
      <c r="D590" s="3"/>
      <c r="E590" s="3"/>
      <c r="F590" s="3"/>
    </row>
    <row r="591" spans="1:6" ht="15" customHeight="1" x14ac:dyDescent="0.25">
      <c r="A591" s="3" t="s">
        <v>2069</v>
      </c>
      <c r="B591" s="3"/>
      <c r="C591" s="3" t="s">
        <v>2074</v>
      </c>
      <c r="D591" s="3"/>
      <c r="E591" s="3"/>
      <c r="F591" s="3"/>
    </row>
    <row r="592" spans="1:6" ht="15" customHeight="1" x14ac:dyDescent="0.25">
      <c r="A592" s="3" t="s">
        <v>2052</v>
      </c>
      <c r="B592" s="3"/>
      <c r="C592" s="3" t="s">
        <v>2075</v>
      </c>
      <c r="D592" s="3"/>
      <c r="E592" s="3"/>
      <c r="F592" s="3"/>
    </row>
    <row r="593" spans="1:6" ht="15" customHeight="1" x14ac:dyDescent="0.25">
      <c r="A593" s="7" t="s">
        <v>2076</v>
      </c>
      <c r="B593" s="7"/>
      <c r="C593" s="7"/>
      <c r="D593" s="7"/>
      <c r="E593" s="7"/>
      <c r="F593" s="7"/>
    </row>
    <row r="594" spans="1:6" ht="15" customHeight="1" x14ac:dyDescent="0.25">
      <c r="A594" s="3" t="s">
        <v>2050</v>
      </c>
      <c r="B594" s="3"/>
      <c r="C594" s="3" t="s">
        <v>2077</v>
      </c>
      <c r="D594" s="3"/>
      <c r="E594" s="3"/>
      <c r="F594" s="3"/>
    </row>
    <row r="595" spans="1:6" ht="15" customHeight="1" x14ac:dyDescent="0.25">
      <c r="A595" s="3" t="s">
        <v>2069</v>
      </c>
      <c r="B595" s="3"/>
      <c r="C595" s="3" t="s">
        <v>2078</v>
      </c>
      <c r="D595" s="3"/>
      <c r="E595" s="3"/>
      <c r="F595" s="3"/>
    </row>
    <row r="596" spans="1:6" ht="15" customHeight="1" x14ac:dyDescent="0.25">
      <c r="A596" s="3" t="s">
        <v>2079</v>
      </c>
      <c r="B596" s="3"/>
      <c r="C596" s="3" t="s">
        <v>2080</v>
      </c>
      <c r="D596" s="3"/>
      <c r="E596" s="3"/>
      <c r="F596" s="3"/>
    </row>
    <row r="597" spans="1:6" ht="15" customHeight="1" x14ac:dyDescent="0.25">
      <c r="A597" s="6" t="s">
        <v>2081</v>
      </c>
      <c r="B597" s="6"/>
      <c r="C597" s="6"/>
      <c r="D597" s="6"/>
      <c r="E597" s="6"/>
      <c r="F597" s="6"/>
    </row>
    <row r="598" spans="1:6" ht="15" customHeight="1" x14ac:dyDescent="0.25">
      <c r="A598" s="7" t="s">
        <v>2082</v>
      </c>
      <c r="B598" s="7"/>
      <c r="C598" s="7"/>
      <c r="D598" s="7"/>
      <c r="E598" s="7"/>
      <c r="F598" s="7"/>
    </row>
    <row r="599" spans="1:6" ht="15" customHeight="1" x14ac:dyDescent="0.25">
      <c r="A599" s="3" t="s">
        <v>2050</v>
      </c>
      <c r="B599" s="3"/>
      <c r="C599" s="3" t="s">
        <v>2083</v>
      </c>
      <c r="D599" s="3"/>
      <c r="E599" s="3"/>
      <c r="F599" s="3"/>
    </row>
    <row r="600" spans="1:6" ht="15" customHeight="1" x14ac:dyDescent="0.25">
      <c r="A600" s="3" t="s">
        <v>2069</v>
      </c>
      <c r="B600" s="3"/>
      <c r="C600" s="3" t="s">
        <v>2084</v>
      </c>
      <c r="D600" s="3"/>
      <c r="E600" s="3"/>
      <c r="F600" s="3"/>
    </row>
    <row r="601" spans="1:6" ht="15" customHeight="1" x14ac:dyDescent="0.25">
      <c r="A601" s="3" t="s">
        <v>2052</v>
      </c>
      <c r="B601" s="3"/>
      <c r="C601" s="3" t="s">
        <v>2085</v>
      </c>
      <c r="D601" s="3"/>
      <c r="E601" s="3"/>
      <c r="F601" s="3"/>
    </row>
    <row r="602" spans="1:6" ht="15" customHeight="1" x14ac:dyDescent="0.25">
      <c r="A602" s="7" t="s">
        <v>2086</v>
      </c>
      <c r="B602" s="7"/>
      <c r="C602" s="7"/>
      <c r="D602" s="7"/>
      <c r="E602" s="7"/>
      <c r="F602" s="7"/>
    </row>
    <row r="603" spans="1:6" ht="15" customHeight="1" x14ac:dyDescent="0.25">
      <c r="A603" s="3" t="s">
        <v>2050</v>
      </c>
      <c r="B603" s="3"/>
      <c r="C603" s="3" t="s">
        <v>2055</v>
      </c>
      <c r="D603" s="3"/>
      <c r="E603" s="3"/>
      <c r="F603" s="3"/>
    </row>
    <row r="604" spans="1:6" ht="15" customHeight="1" x14ac:dyDescent="0.25">
      <c r="A604" s="3" t="s">
        <v>2069</v>
      </c>
      <c r="B604" s="3"/>
      <c r="C604" s="3" t="s">
        <v>2087</v>
      </c>
      <c r="D604" s="3"/>
      <c r="E604" s="3"/>
      <c r="F604" s="3"/>
    </row>
    <row r="605" spans="1:6" ht="15" customHeight="1" x14ac:dyDescent="0.25">
      <c r="A605" s="3" t="s">
        <v>2052</v>
      </c>
      <c r="B605" s="3"/>
      <c r="C605" s="3" t="s">
        <v>2088</v>
      </c>
      <c r="D605" s="3"/>
      <c r="E605" s="3"/>
      <c r="F605" s="3"/>
    </row>
    <row r="606" spans="1:6" ht="15" customHeight="1" x14ac:dyDescent="0.25">
      <c r="A606" s="7" t="s">
        <v>2089</v>
      </c>
      <c r="B606" s="7"/>
      <c r="C606" s="7"/>
      <c r="D606" s="7"/>
      <c r="E606" s="7"/>
      <c r="F606" s="7"/>
    </row>
    <row r="607" spans="1:6" ht="15" customHeight="1" x14ac:dyDescent="0.25">
      <c r="A607" s="3" t="s">
        <v>2050</v>
      </c>
      <c r="B607" s="3"/>
      <c r="C607" s="3" t="s">
        <v>2090</v>
      </c>
      <c r="D607" s="3"/>
      <c r="E607" s="3"/>
      <c r="F607" s="3"/>
    </row>
    <row r="608" spans="1:6" ht="15" customHeight="1" x14ac:dyDescent="0.25">
      <c r="A608" s="3" t="s">
        <v>2069</v>
      </c>
      <c r="B608" s="3"/>
      <c r="C608" s="3" t="s">
        <v>2091</v>
      </c>
      <c r="D608" s="3"/>
      <c r="E608" s="3"/>
      <c r="F608" s="3"/>
    </row>
    <row r="609" spans="1:6" ht="15" customHeight="1" x14ac:dyDescent="0.25">
      <c r="A609" s="3" t="s">
        <v>2079</v>
      </c>
      <c r="B609" s="3"/>
      <c r="C609" s="3" t="s">
        <v>2092</v>
      </c>
      <c r="D609" s="3"/>
      <c r="E609" s="3"/>
      <c r="F609" s="3"/>
    </row>
    <row r="610" spans="1:6" ht="15" customHeight="1" x14ac:dyDescent="0.25">
      <c r="A610" s="6" t="s">
        <v>2093</v>
      </c>
      <c r="B610" s="6"/>
      <c r="C610" s="6"/>
      <c r="D610" s="6"/>
      <c r="E610" s="6"/>
      <c r="F610" s="6"/>
    </row>
    <row r="611" spans="1:6" ht="15" customHeight="1" x14ac:dyDescent="0.25">
      <c r="A611" s="7" t="s">
        <v>2094</v>
      </c>
      <c r="B611" s="7"/>
      <c r="C611" s="7"/>
      <c r="D611" s="7"/>
      <c r="E611" s="7"/>
      <c r="F611" s="7"/>
    </row>
    <row r="612" spans="1:6" ht="15" customHeight="1" x14ac:dyDescent="0.25">
      <c r="A612" s="3" t="s">
        <v>2050</v>
      </c>
      <c r="B612" s="3"/>
      <c r="C612" s="3" t="s">
        <v>2083</v>
      </c>
      <c r="D612" s="3"/>
      <c r="E612" s="3"/>
      <c r="F612" s="3"/>
    </row>
    <row r="613" spans="1:6" ht="15" customHeight="1" x14ac:dyDescent="0.25">
      <c r="A613" s="3" t="s">
        <v>2069</v>
      </c>
      <c r="B613" s="3"/>
      <c r="C613" s="3" t="s">
        <v>2084</v>
      </c>
      <c r="D613" s="3"/>
      <c r="E613" s="3"/>
      <c r="F613" s="3"/>
    </row>
    <row r="614" spans="1:6" ht="15" customHeight="1" x14ac:dyDescent="0.25">
      <c r="A614" s="3" t="s">
        <v>2052</v>
      </c>
      <c r="B614" s="3"/>
      <c r="C614" s="3" t="s">
        <v>2085</v>
      </c>
      <c r="D614" s="3"/>
      <c r="E614" s="3"/>
      <c r="F614" s="3"/>
    </row>
    <row r="615" spans="1:6" ht="15" customHeight="1" x14ac:dyDescent="0.25">
      <c r="A615" s="7" t="s">
        <v>2095</v>
      </c>
      <c r="B615" s="7"/>
      <c r="C615" s="7"/>
      <c r="D615" s="7"/>
      <c r="E615" s="7"/>
      <c r="F615" s="7"/>
    </row>
    <row r="616" spans="1:6" ht="15" customHeight="1" x14ac:dyDescent="0.25">
      <c r="A616" s="3" t="s">
        <v>2050</v>
      </c>
      <c r="B616" s="3"/>
      <c r="C616" s="3" t="s">
        <v>2055</v>
      </c>
      <c r="D616" s="3"/>
      <c r="E616" s="3"/>
      <c r="F616" s="3"/>
    </row>
    <row r="617" spans="1:6" ht="15" customHeight="1" x14ac:dyDescent="0.25">
      <c r="A617" s="3" t="s">
        <v>2069</v>
      </c>
      <c r="B617" s="3"/>
      <c r="C617" s="3" t="s">
        <v>2087</v>
      </c>
      <c r="D617" s="3"/>
      <c r="E617" s="3"/>
      <c r="F617" s="3"/>
    </row>
    <row r="618" spans="1:6" ht="15" customHeight="1" x14ac:dyDescent="0.25">
      <c r="A618" s="3" t="s">
        <v>2052</v>
      </c>
      <c r="B618" s="3"/>
      <c r="C618" s="3" t="s">
        <v>2088</v>
      </c>
      <c r="D618" s="3"/>
      <c r="E618" s="3"/>
      <c r="F618" s="3"/>
    </row>
    <row r="619" spans="1:6" ht="15" customHeight="1" x14ac:dyDescent="0.25">
      <c r="A619" s="7" t="s">
        <v>2096</v>
      </c>
      <c r="B619" s="7"/>
      <c r="C619" s="7"/>
      <c r="D619" s="7"/>
      <c r="E619" s="7"/>
      <c r="F619" s="7"/>
    </row>
    <row r="620" spans="1:6" ht="15" customHeight="1" x14ac:dyDescent="0.25">
      <c r="A620" s="3" t="s">
        <v>2050</v>
      </c>
      <c r="B620" s="3"/>
      <c r="C620" s="3" t="s">
        <v>2090</v>
      </c>
      <c r="D620" s="3"/>
      <c r="E620" s="3"/>
      <c r="F620" s="3"/>
    </row>
    <row r="621" spans="1:6" ht="15" customHeight="1" x14ac:dyDescent="0.25">
      <c r="A621" s="3" t="s">
        <v>2069</v>
      </c>
      <c r="B621" s="3"/>
      <c r="C621" s="3" t="s">
        <v>2091</v>
      </c>
      <c r="D621" s="3"/>
      <c r="E621" s="3"/>
      <c r="F621" s="3"/>
    </row>
    <row r="622" spans="1:6" ht="15" customHeight="1" x14ac:dyDescent="0.25">
      <c r="A622" s="3" t="s">
        <v>2079</v>
      </c>
      <c r="B622" s="3"/>
      <c r="C622" s="3" t="s">
        <v>2097</v>
      </c>
      <c r="D622" s="3"/>
      <c r="E622" s="3"/>
      <c r="F622" s="3"/>
    </row>
  </sheetData>
  <mergeCells count="1">
    <mergeCell ref="A26:F2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1.Kurul_2026</vt:lpstr>
      <vt:lpstr>2.Kurul_2026</vt:lpstr>
      <vt:lpstr>3.Kurul_2026</vt:lpstr>
      <vt:lpstr>4.Kurul_2026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Rahim KOCABAŞ</cp:lastModifiedBy>
  <cp:revision>0</cp:revision>
  <dcterms:created xsi:type="dcterms:W3CDTF">2026-08-09T17:22:06Z</dcterms:created>
  <dcterms:modified xsi:type="dcterms:W3CDTF">2026-09-02T10:34:11Z</dcterms:modified>
  <dc:language>en-US</dc:language>
</cp:coreProperties>
</file>